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\OneDrive\Počítač\"/>
    </mc:Choice>
  </mc:AlternateContent>
  <xr:revisionPtr revIDLastSave="0" documentId="13_ncr:1_{809F316A-5878-4A9C-ABBA-D66814B48C2B}" xr6:coauthVersionLast="46" xr6:coauthVersionMax="46" xr10:uidLastSave="{00000000-0000-0000-0000-000000000000}"/>
  <bookViews>
    <workbookView xWindow="-108" yWindow="-108" windowWidth="23256" windowHeight="12576" tabRatio="829" xr2:uid="{4D67928F-73D9-4BF9-B0B9-4FCAFB7C4F39}"/>
  </bookViews>
  <sheets>
    <sheet name="MM" sheetId="18" r:id="rId1"/>
    <sheet name="Grafy" sheetId="19" r:id="rId2"/>
    <sheet name="Vzorce DAX" sheetId="16" r:id="rId3"/>
    <sheet name="Objemy a hodnoty (ceny) za TS" sheetId="20" r:id="rId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8" l="1"/>
  <c r="H20" i="18"/>
  <c r="J20" i="18" s="1"/>
  <c r="G20" i="18"/>
  <c r="I20" i="18" s="1"/>
  <c r="H15" i="18"/>
  <c r="J15" i="18" s="1"/>
  <c r="G15" i="18"/>
  <c r="I15" i="18" s="1"/>
  <c r="H10" i="18"/>
  <c r="J10" i="18" s="1"/>
  <c r="G10" i="18"/>
  <c r="I10" i="18" s="1"/>
  <c r="O25" i="18"/>
  <c r="P5" i="18"/>
  <c r="L25" i="18" l="1"/>
  <c r="K25" i="18"/>
  <c r="B21" i="20" l="1"/>
  <c r="D21" i="20" s="1"/>
  <c r="B20" i="20"/>
  <c r="D20" i="20" s="1"/>
  <c r="D19" i="20"/>
  <c r="B19" i="20"/>
  <c r="B18" i="20"/>
  <c r="D18" i="20" s="1"/>
  <c r="B17" i="20"/>
  <c r="D17" i="20" s="1"/>
  <c r="B16" i="20"/>
  <c r="D16" i="20" s="1"/>
  <c r="D15" i="20"/>
  <c r="B15" i="20"/>
  <c r="B14" i="20"/>
  <c r="D14" i="20" s="1"/>
  <c r="B13" i="20"/>
  <c r="D13" i="20" s="1"/>
  <c r="B12" i="20"/>
  <c r="D12" i="20" s="1"/>
  <c r="D11" i="20"/>
  <c r="B11" i="20"/>
  <c r="B10" i="20"/>
  <c r="D10" i="20" s="1"/>
  <c r="B9" i="20"/>
  <c r="D9" i="20" s="1"/>
  <c r="B8" i="20"/>
  <c r="D8" i="20" s="1"/>
  <c r="B7" i="20"/>
  <c r="D7" i="20" s="1"/>
  <c r="B6" i="20"/>
  <c r="D6" i="20" s="1"/>
  <c r="B5" i="20"/>
  <c r="D5" i="20" s="1"/>
  <c r="B4" i="20"/>
  <c r="D4" i="20" s="1"/>
  <c r="B3" i="20"/>
  <c r="D3" i="20" s="1"/>
  <c r="H5" i="18" l="1"/>
  <c r="U24" i="18"/>
  <c r="U23" i="18"/>
  <c r="U22" i="18"/>
  <c r="U21" i="18"/>
  <c r="U20" i="18"/>
  <c r="U19" i="18"/>
  <c r="U18" i="18"/>
  <c r="U17" i="18"/>
  <c r="U16" i="18"/>
  <c r="U15" i="18"/>
  <c r="U14" i="18"/>
  <c r="U13" i="18"/>
  <c r="U12" i="18"/>
  <c r="U11" i="18"/>
  <c r="U10" i="18"/>
  <c r="U9" i="18"/>
  <c r="U8" i="18"/>
  <c r="U7" i="18"/>
  <c r="U6" i="18"/>
  <c r="U5" i="18"/>
  <c r="N24" i="18" l="1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M24" i="18" l="1"/>
  <c r="M23" i="18"/>
  <c r="M22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M8" i="18"/>
  <c r="M7" i="18"/>
  <c r="M6" i="18"/>
  <c r="N5" i="18" l="1"/>
  <c r="M5" i="18"/>
  <c r="N25" i="18"/>
  <c r="F6" i="18" l="1"/>
  <c r="F7" i="18" s="1"/>
  <c r="F8" i="18" s="1"/>
  <c r="F9" i="18" s="1"/>
  <c r="F10" i="18" s="1"/>
  <c r="F11" i="18" s="1"/>
  <c r="F12" i="18" s="1"/>
  <c r="F13" i="18" s="1"/>
  <c r="F14" i="18" s="1"/>
  <c r="F15" i="18" s="1"/>
  <c r="F16" i="18" s="1"/>
  <c r="F17" i="18" s="1"/>
  <c r="F18" i="18" s="1"/>
  <c r="F19" i="18" s="1"/>
  <c r="F20" i="18" s="1"/>
  <c r="F21" i="18" s="1"/>
  <c r="F22" i="18" s="1"/>
  <c r="F23" i="18" s="1"/>
  <c r="F24" i="18" s="1"/>
  <c r="E3" i="16" l="1"/>
  <c r="E6" i="18" l="1"/>
  <c r="C3" i="16"/>
  <c r="F3" i="16" s="1"/>
  <c r="C6" i="16" s="1"/>
  <c r="P6" i="18" l="1"/>
  <c r="E7" i="18"/>
  <c r="P7" i="18" s="1"/>
  <c r="T6" i="18"/>
  <c r="E8" i="18" l="1"/>
  <c r="P8" i="18" s="1"/>
  <c r="T7" i="18"/>
  <c r="E9" i="18" l="1"/>
  <c r="P9" i="18" s="1"/>
  <c r="T8" i="18"/>
  <c r="T5" i="18"/>
  <c r="G5" i="18" l="1"/>
  <c r="E10" i="18"/>
  <c r="P10" i="18" s="1"/>
  <c r="T9" i="18"/>
  <c r="V9" i="18" s="1"/>
  <c r="V8" i="18"/>
  <c r="V6" i="18"/>
  <c r="V7" i="18"/>
  <c r="V5" i="18"/>
  <c r="I5" i="18" l="1"/>
  <c r="J5" i="18"/>
  <c r="T10" i="18"/>
  <c r="E11" i="18"/>
  <c r="P11" i="18" s="1"/>
  <c r="T11" i="18" l="1"/>
  <c r="E12" i="18"/>
  <c r="P12" i="18" s="1"/>
  <c r="V10" i="18"/>
  <c r="V11" i="18" l="1"/>
  <c r="E13" i="18"/>
  <c r="P13" i="18" s="1"/>
  <c r="T12" i="18"/>
  <c r="V12" i="18" l="1"/>
  <c r="E14" i="18"/>
  <c r="P14" i="18" s="1"/>
  <c r="T13" i="18"/>
  <c r="V13" i="18" l="1"/>
  <c r="T14" i="18"/>
  <c r="E15" i="18"/>
  <c r="P15" i="18" s="1"/>
  <c r="V14" i="18" l="1"/>
  <c r="E16" i="18"/>
  <c r="P16" i="18" s="1"/>
  <c r="T15" i="18"/>
  <c r="V15" i="18" l="1"/>
  <c r="E17" i="18"/>
  <c r="P17" i="18" s="1"/>
  <c r="T16" i="18"/>
  <c r="V16" i="18" s="1"/>
  <c r="E18" i="18" l="1"/>
  <c r="P18" i="18" s="1"/>
  <c r="T17" i="18"/>
  <c r="V17" i="18" s="1"/>
  <c r="E19" i="18" l="1"/>
  <c r="P19" i="18" s="1"/>
  <c r="T18" i="18"/>
  <c r="V18" i="18" s="1"/>
  <c r="T19" i="18" l="1"/>
  <c r="E20" i="18"/>
  <c r="P20" i="18" s="1"/>
  <c r="T20" i="18" l="1"/>
  <c r="V20" i="18" s="1"/>
  <c r="E21" i="18"/>
  <c r="P21" i="18" s="1"/>
  <c r="V19" i="18"/>
  <c r="E22" i="18" l="1"/>
  <c r="P22" i="18" s="1"/>
  <c r="T21" i="18"/>
  <c r="H25" i="18"/>
  <c r="V21" i="18" l="1"/>
  <c r="E23" i="18"/>
  <c r="P23" i="18" s="1"/>
  <c r="T22" i="18"/>
  <c r="V22" i="18" s="1"/>
  <c r="E24" i="18" l="1"/>
  <c r="T23" i="18"/>
  <c r="V23" i="18" s="1"/>
  <c r="P24" i="18" l="1"/>
  <c r="T24" i="18"/>
  <c r="G25" i="18" l="1"/>
  <c r="J25" i="18" s="1"/>
  <c r="V24" i="18"/>
  <c r="I25" i="18" l="1"/>
  <c r="E25" i="18" l="1"/>
  <c r="T25" i="18" l="1"/>
</calcChain>
</file>

<file path=xl/sharedStrings.xml><?xml version="1.0" encoding="utf-8"?>
<sst xmlns="http://schemas.openxmlformats.org/spreadsheetml/2006/main" count="143" uniqueCount="114">
  <si>
    <t>DAX</t>
  </si>
  <si>
    <t>Loty</t>
  </si>
  <si>
    <t>Suma</t>
  </si>
  <si>
    <t>Celková suma</t>
  </si>
  <si>
    <t>Finálny výsledok</t>
  </si>
  <si>
    <t>ΞΞΞΞΞΞΞΞΞΞ</t>
  </si>
  <si>
    <t>ΞΞΞΞΞΞΞΞΞΞΞΞ</t>
  </si>
  <si>
    <t>ΞΞΞΞΞΞΞΞΞΞΞΞΞΞΞΞΞΞΞΞΞΞΞΞΞΞΞΞΞΞΞΞΞΞΞΞΞΞΞΞΞΞΞΞΞΞΞΞΞΞΞΞΞΞΞΞΞΞΞΞΞΞΞΞΞΞΞΞΞΞΞΞ</t>
  </si>
  <si>
    <t>Legenda</t>
  </si>
  <si>
    <t>Dátum</t>
  </si>
  <si>
    <t>Deň</t>
  </si>
  <si>
    <t>Denný plán</t>
  </si>
  <si>
    <t>Objem</t>
  </si>
  <si>
    <t>Splnené</t>
  </si>
  <si>
    <t>Splniť</t>
  </si>
  <si>
    <t>Splnené v %</t>
  </si>
  <si>
    <t>Možnosť straty</t>
  </si>
  <si>
    <t>Plán v EUR</t>
  </si>
  <si>
    <t>Kalendárne údaje</t>
  </si>
  <si>
    <t>ΞΞΞΞΞΞΞ</t>
  </si>
  <si>
    <t>ΞΞΞΞΞΞ</t>
  </si>
  <si>
    <t>OPD</t>
  </si>
  <si>
    <t>ORD</t>
  </si>
  <si>
    <t>%</t>
  </si>
  <si>
    <t>TÚOD</t>
  </si>
  <si>
    <t>Týždenné údaje obchodných dní (Obchod realizovaný v nedeľu sa zapisuje do pondelka)</t>
  </si>
  <si>
    <t>Obchodný realizovaný deň (Obchod realizovaný v nedeľu sa zapisuje do pondelka)</t>
  </si>
  <si>
    <t>Obchodný plánovaný deň (Obchod realizovaný v nedeľu sa zapisuje do pondelka)</t>
  </si>
  <si>
    <t>Plán (K)</t>
  </si>
  <si>
    <t>Plán</t>
  </si>
  <si>
    <t>Údaje do základného grafu</t>
  </si>
  <si>
    <t>Kumulatív</t>
  </si>
  <si>
    <t>Červeno podfarbená bunka – percentuálna možnosť zvyšovania objemu a zisku</t>
  </si>
  <si>
    <t>Marža (v závislosti na pohybe inštrumentu – pravidelne prispôsobovať)</t>
  </si>
  <si>
    <t>OD</t>
  </si>
  <si>
    <t>Obchodný deň</t>
  </si>
  <si>
    <t>ΞΞΞΞΞΞΞΞΞΞΞ</t>
  </si>
  <si>
    <t>Cena za 1 bod pri objeme 1 L</t>
  </si>
  <si>
    <t>Týždenné údaje EUR a % *1</t>
  </si>
  <si>
    <t>Denné údaje EUR *2</t>
  </si>
  <si>
    <t>Všeobecné poznámky</t>
  </si>
  <si>
    <t>*1</t>
  </si>
  <si>
    <t>*2</t>
  </si>
  <si>
    <t>Uvedené údaje sú len pre to ktoré obdobie a neprenášajú sa do ďalšieho (v tomto prípade – Týždeň)</t>
  </si>
  <si>
    <t>TP/SL (K)</t>
  </si>
  <si>
    <t>Zisk/strata v kumulatíve</t>
  </si>
  <si>
    <t>Denný plán v kumulatíve</t>
  </si>
  <si>
    <t>Podfarbenie</t>
  </si>
  <si>
    <t>Dopĺňať na základe denných výsledkov</t>
  </si>
  <si>
    <t>1. OD</t>
  </si>
  <si>
    <t>2. OD</t>
  </si>
  <si>
    <t>3. OD</t>
  </si>
  <si>
    <t>4. OD</t>
  </si>
  <si>
    <t>5. OD</t>
  </si>
  <si>
    <t>6. OD</t>
  </si>
  <si>
    <t>7. OD</t>
  </si>
  <si>
    <t>8. OD</t>
  </si>
  <si>
    <t>9. OD</t>
  </si>
  <si>
    <t>10. OD</t>
  </si>
  <si>
    <t>11. OD</t>
  </si>
  <si>
    <t>12. OD</t>
  </si>
  <si>
    <t>13. OD</t>
  </si>
  <si>
    <t>14. OD</t>
  </si>
  <si>
    <t>15. OD</t>
  </si>
  <si>
    <t>16. OD</t>
  </si>
  <si>
    <t>17. OD</t>
  </si>
  <si>
    <t>18. OD</t>
  </si>
  <si>
    <t>19. OD</t>
  </si>
  <si>
    <t>20. OD</t>
  </si>
  <si>
    <t>Farba písma</t>
  </si>
  <si>
    <t>Cena za 1 TS</t>
  </si>
  <si>
    <t>T/P (TS)</t>
  </si>
  <si>
    <t>Spolu</t>
  </si>
  <si>
    <t>Možnosť zmeny (vývoj trhu/broker), plánovanie, plnenie a pod.</t>
  </si>
  <si>
    <t>Poznámky</t>
  </si>
  <si>
    <t>Uvedené údaje sú len pre to ktoré obdobie a neprenášajú sa do ďalšieho (v tomto prípade – deň)</t>
  </si>
  <si>
    <t>Možnosť zmeny podľa podmienok brokera (cena za 1 bod pri objeme 1 L), TS, alebo marže a obchodných dní</t>
  </si>
  <si>
    <t>Možnosť zmeny (cena za 1 TS a počtu zisku plánovaných TS)</t>
  </si>
  <si>
    <t>Tick-size (TS)</t>
  </si>
  <si>
    <t>Body</t>
  </si>
  <si>
    <t>Počet obchodov, prípadne dní, alebo seáns</t>
  </si>
  <si>
    <t>18. 1.</t>
  </si>
  <si>
    <t>19. 1.</t>
  </si>
  <si>
    <t>20. 1.</t>
  </si>
  <si>
    <t>21. 1.</t>
  </si>
  <si>
    <t>22. 1.</t>
  </si>
  <si>
    <t>25. 1.</t>
  </si>
  <si>
    <t>26. 1.</t>
  </si>
  <si>
    <t>27. 1.</t>
  </si>
  <si>
    <t>28. 1.</t>
  </si>
  <si>
    <t>29. 1.</t>
  </si>
  <si>
    <t>1. 2.</t>
  </si>
  <si>
    <t>2. 2.</t>
  </si>
  <si>
    <t>3. 2.</t>
  </si>
  <si>
    <t>4. 2.</t>
  </si>
  <si>
    <t>5. 2.</t>
  </si>
  <si>
    <t>8. 2.</t>
  </si>
  <si>
    <t>9. 2.</t>
  </si>
  <si>
    <t>10. 2.</t>
  </si>
  <si>
    <t>11. 2.</t>
  </si>
  <si>
    <t>12. 2.</t>
  </si>
  <si>
    <t>PO</t>
  </si>
  <si>
    <t>UT</t>
  </si>
  <si>
    <t>ST</t>
  </si>
  <si>
    <t>ŠT</t>
  </si>
  <si>
    <t>PI</t>
  </si>
  <si>
    <t>3/2021</t>
  </si>
  <si>
    <t>4/201</t>
  </si>
  <si>
    <t>5/2021</t>
  </si>
  <si>
    <t>6/2021</t>
  </si>
  <si>
    <t>OKT</t>
  </si>
  <si>
    <t>Obchodný kalendárny týždeň (Obchod realizovaný v nedeľu sa zapisuje do pondelka)</t>
  </si>
  <si>
    <t>MM (18. január 2021 – 12. február 2021)</t>
  </si>
  <si>
    <t>DAX CZK (± 20 %)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</si>
</sst>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L-819]"/>
    <numFmt numFmtId="165" formatCode="#,##0.00\ [$EUR]"/>
    <numFmt numFmtId="166" formatCode="#,##0\ [$EUR]"/>
    <numFmt numFmtId="167" formatCode="#,##0.00\ _€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7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3">
    <xf numFmtId="0" fontId="0" fillId="0" borderId="0" xfId="0"/>
    <xf numFmtId="0" fontId="1" fillId="0" borderId="0" xfId="0" applyFont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165" fontId="1" fillId="6" borderId="6" xfId="0" applyNumberFormat="1" applyFont="1" applyFill="1" applyBorder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7" fontId="1" fillId="0" borderId="0" xfId="0" applyNumberFormat="1" applyFont="1" applyAlignment="1">
      <alignment vertical="center"/>
    </xf>
    <xf numFmtId="0" fontId="4" fillId="9" borderId="26" xfId="0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horizontal="center" vertical="center"/>
    </xf>
    <xf numFmtId="0" fontId="4" fillId="9" borderId="28" xfId="0" applyFont="1" applyFill="1" applyBorder="1" applyAlignment="1">
      <alignment horizontal="center" vertical="center"/>
    </xf>
    <xf numFmtId="166" fontId="2" fillId="9" borderId="30" xfId="0" applyNumberFormat="1" applyFont="1" applyFill="1" applyBorder="1" applyAlignment="1">
      <alignment vertical="center"/>
    </xf>
    <xf numFmtId="166" fontId="4" fillId="9" borderId="28" xfId="0" applyNumberFormat="1" applyFont="1" applyFill="1" applyBorder="1" applyAlignment="1">
      <alignment horizontal="center" vertical="center"/>
    </xf>
    <xf numFmtId="166" fontId="1" fillId="9" borderId="27" xfId="0" applyNumberFormat="1" applyFont="1" applyFill="1" applyBorder="1" applyAlignment="1">
      <alignment vertical="center"/>
    </xf>
    <xf numFmtId="166" fontId="1" fillId="9" borderId="28" xfId="0" applyNumberFormat="1" applyFont="1" applyFill="1" applyBorder="1" applyAlignment="1">
      <alignment vertical="center"/>
    </xf>
    <xf numFmtId="166" fontId="2" fillId="4" borderId="30" xfId="0" applyNumberFormat="1" applyFont="1" applyFill="1" applyBorder="1" applyAlignment="1">
      <alignment vertical="center"/>
    </xf>
    <xf numFmtId="166" fontId="2" fillId="4" borderId="26" xfId="0" applyNumberFormat="1" applyFont="1" applyFill="1" applyBorder="1" applyAlignment="1">
      <alignment vertical="center"/>
    </xf>
    <xf numFmtId="166" fontId="2" fillId="4" borderId="27" xfId="0" applyNumberFormat="1" applyFont="1" applyFill="1" applyBorder="1" applyAlignment="1">
      <alignment vertical="center"/>
    </xf>
    <xf numFmtId="1" fontId="2" fillId="4" borderId="26" xfId="0" applyNumberFormat="1" applyFont="1" applyFill="1" applyBorder="1" applyAlignment="1">
      <alignment horizontal="center" vertical="center"/>
    </xf>
    <xf numFmtId="1" fontId="2" fillId="4" borderId="27" xfId="0" applyNumberFormat="1" applyFont="1" applyFill="1" applyBorder="1" applyAlignment="1">
      <alignment horizontal="center" vertical="center"/>
    </xf>
    <xf numFmtId="166" fontId="1" fillId="4" borderId="26" xfId="0" applyNumberFormat="1" applyFont="1" applyFill="1" applyBorder="1" applyAlignment="1">
      <alignment vertical="center"/>
    </xf>
    <xf numFmtId="166" fontId="2" fillId="3" borderId="27" xfId="0" applyNumberFormat="1" applyFont="1" applyFill="1" applyBorder="1" applyAlignment="1">
      <alignment vertical="center"/>
    </xf>
    <xf numFmtId="10" fontId="2" fillId="3" borderId="28" xfId="0" applyNumberFormat="1" applyFont="1" applyFill="1" applyBorder="1" applyAlignment="1">
      <alignment horizontal="center" vertical="center"/>
    </xf>
    <xf numFmtId="1" fontId="2" fillId="3" borderId="27" xfId="0" applyNumberFormat="1" applyFont="1" applyFill="1" applyBorder="1" applyAlignment="1">
      <alignment horizontal="center" vertical="center"/>
    </xf>
    <xf numFmtId="9" fontId="2" fillId="3" borderId="28" xfId="0" applyNumberFormat="1" applyFont="1" applyFill="1" applyBorder="1" applyAlignment="1">
      <alignment horizontal="center" vertical="center"/>
    </xf>
    <xf numFmtId="0" fontId="1" fillId="4" borderId="3" xfId="0" applyFont="1" applyFill="1" applyBorder="1"/>
    <xf numFmtId="164" fontId="1" fillId="12" borderId="34" xfId="0" applyNumberFormat="1" applyFont="1" applyFill="1" applyBorder="1"/>
    <xf numFmtId="165" fontId="1" fillId="12" borderId="25" xfId="0" applyNumberFormat="1" applyFont="1" applyFill="1" applyBorder="1"/>
    <xf numFmtId="165" fontId="1" fillId="12" borderId="35" xfId="0" applyNumberFormat="1" applyFont="1" applyFill="1" applyBorder="1"/>
    <xf numFmtId="164" fontId="1" fillId="12" borderId="5" xfId="0" applyNumberFormat="1" applyFont="1" applyFill="1" applyBorder="1"/>
    <xf numFmtId="165" fontId="1" fillId="12" borderId="1" xfId="0" applyNumberFormat="1" applyFont="1" applyFill="1" applyBorder="1"/>
    <xf numFmtId="165" fontId="1" fillId="12" borderId="6" xfId="0" applyNumberFormat="1" applyFont="1" applyFill="1" applyBorder="1"/>
    <xf numFmtId="164" fontId="1" fillId="12" borderId="36" xfId="0" applyNumberFormat="1" applyFont="1" applyFill="1" applyBorder="1"/>
    <xf numFmtId="165" fontId="1" fillId="12" borderId="24" xfId="0" applyNumberFormat="1" applyFont="1" applyFill="1" applyBorder="1"/>
    <xf numFmtId="165" fontId="1" fillId="12" borderId="37" xfId="0" applyNumberFormat="1" applyFont="1" applyFill="1" applyBorder="1"/>
    <xf numFmtId="164" fontId="1" fillId="15" borderId="26" xfId="0" applyNumberFormat="1" applyFont="1" applyFill="1" applyBorder="1"/>
    <xf numFmtId="165" fontId="1" fillId="15" borderId="27" xfId="0" applyNumberFormat="1" applyFont="1" applyFill="1" applyBorder="1"/>
    <xf numFmtId="165" fontId="1" fillId="15" borderId="28" xfId="0" applyNumberFormat="1" applyFont="1" applyFill="1" applyBorder="1"/>
    <xf numFmtId="164" fontId="1" fillId="16" borderId="26" xfId="0" applyNumberFormat="1" applyFont="1" applyFill="1" applyBorder="1"/>
    <xf numFmtId="165" fontId="1" fillId="16" borderId="27" xfId="0" applyNumberFormat="1" applyFont="1" applyFill="1" applyBorder="1"/>
    <xf numFmtId="165" fontId="1" fillId="16" borderId="28" xfId="0" applyNumberFormat="1" applyFont="1" applyFill="1" applyBorder="1"/>
    <xf numFmtId="164" fontId="1" fillId="14" borderId="26" xfId="0" applyNumberFormat="1" applyFont="1" applyFill="1" applyBorder="1"/>
    <xf numFmtId="165" fontId="1" fillId="14" borderId="27" xfId="0" applyNumberFormat="1" applyFont="1" applyFill="1" applyBorder="1"/>
    <xf numFmtId="165" fontId="1" fillId="14" borderId="28" xfId="0" applyNumberFormat="1" applyFont="1" applyFill="1" applyBorder="1"/>
    <xf numFmtId="164" fontId="1" fillId="12" borderId="16" xfId="0" applyNumberFormat="1" applyFont="1" applyFill="1" applyBorder="1"/>
    <xf numFmtId="165" fontId="1" fillId="12" borderId="7" xfId="0" applyNumberFormat="1" applyFont="1" applyFill="1" applyBorder="1"/>
    <xf numFmtId="165" fontId="1" fillId="12" borderId="8" xfId="0" applyNumberFormat="1" applyFont="1" applyFill="1" applyBorder="1"/>
    <xf numFmtId="165" fontId="1" fillId="10" borderId="7" xfId="0" applyNumberFormat="1" applyFont="1" applyFill="1" applyBorder="1"/>
    <xf numFmtId="164" fontId="1" fillId="10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165" fontId="1" fillId="10" borderId="5" xfId="0" applyNumberFormat="1" applyFont="1" applyFill="1" applyBorder="1" applyAlignment="1">
      <alignment horizontal="center" vertical="center"/>
    </xf>
    <xf numFmtId="0" fontId="1" fillId="10" borderId="25" xfId="0" applyFont="1" applyFill="1" applyBorder="1"/>
    <xf numFmtId="0" fontId="1" fillId="10" borderId="1" xfId="0" applyFont="1" applyFill="1" applyBorder="1"/>
    <xf numFmtId="0" fontId="1" fillId="10" borderId="24" xfId="0" applyFont="1" applyFill="1" applyBorder="1"/>
    <xf numFmtId="0" fontId="1" fillId="10" borderId="27" xfId="0" applyFont="1" applyFill="1" applyBorder="1"/>
    <xf numFmtId="0" fontId="1" fillId="10" borderId="7" xfId="0" applyFont="1" applyFill="1" applyBorder="1"/>
    <xf numFmtId="0" fontId="2" fillId="17" borderId="3" xfId="0" applyFont="1" applyFill="1" applyBorder="1" applyAlignment="1">
      <alignment horizontal="center" vertical="center"/>
    </xf>
    <xf numFmtId="0" fontId="2" fillId="17" borderId="36" xfId="0" applyFont="1" applyFill="1" applyBorder="1" applyAlignment="1">
      <alignment horizontal="center" vertical="center"/>
    </xf>
    <xf numFmtId="0" fontId="2" fillId="17" borderId="24" xfId="0" applyFont="1" applyFill="1" applyBorder="1" applyAlignment="1">
      <alignment horizontal="center" vertical="center"/>
    </xf>
    <xf numFmtId="0" fontId="2" fillId="17" borderId="37" xfId="0" applyFont="1" applyFill="1" applyBorder="1" applyAlignment="1">
      <alignment horizontal="center" vertical="center"/>
    </xf>
    <xf numFmtId="166" fontId="2" fillId="5" borderId="3" xfId="0" applyNumberFormat="1" applyFont="1" applyFill="1" applyBorder="1" applyAlignment="1">
      <alignment vertical="center"/>
    </xf>
    <xf numFmtId="166" fontId="2" fillId="5" borderId="1" xfId="0" applyNumberFormat="1" applyFont="1" applyFill="1" applyBorder="1" applyAlignment="1">
      <alignment vertical="center"/>
    </xf>
    <xf numFmtId="166" fontId="2" fillId="5" borderId="7" xfId="0" applyNumberFormat="1" applyFont="1" applyFill="1" applyBorder="1" applyAlignment="1">
      <alignment vertical="center"/>
    </xf>
    <xf numFmtId="166" fontId="2" fillId="5" borderId="25" xfId="0" applyNumberFormat="1" applyFont="1" applyFill="1" applyBorder="1" applyAlignment="1">
      <alignment vertical="center"/>
    </xf>
    <xf numFmtId="166" fontId="2" fillId="5" borderId="24" xfId="0" applyNumberFormat="1" applyFont="1" applyFill="1" applyBorder="1" applyAlignment="1">
      <alignment vertical="center"/>
    </xf>
    <xf numFmtId="1" fontId="2" fillId="5" borderId="3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1" fontId="2" fillId="5" borderId="7" xfId="0" applyNumberFormat="1" applyFont="1" applyFill="1" applyBorder="1" applyAlignment="1">
      <alignment horizontal="center" vertical="center"/>
    </xf>
    <xf numFmtId="1" fontId="2" fillId="5" borderId="25" xfId="0" applyNumberFormat="1" applyFont="1" applyFill="1" applyBorder="1" applyAlignment="1">
      <alignment horizontal="center" vertical="center"/>
    </xf>
    <xf numFmtId="1" fontId="2" fillId="5" borderId="24" xfId="0" applyNumberFormat="1" applyFont="1" applyFill="1" applyBorder="1" applyAlignment="1">
      <alignment horizontal="center" vertical="center"/>
    </xf>
    <xf numFmtId="3" fontId="2" fillId="11" borderId="3" xfId="0" applyNumberFormat="1" applyFont="1" applyFill="1" applyBorder="1" applyAlignment="1">
      <alignment horizontal="left" vertical="center"/>
    </xf>
    <xf numFmtId="49" fontId="2" fillId="11" borderId="3" xfId="0" applyNumberFormat="1" applyFont="1" applyFill="1" applyBorder="1" applyAlignment="1">
      <alignment vertical="center"/>
    </xf>
    <xf numFmtId="0" fontId="2" fillId="11" borderId="3" xfId="0" applyFont="1" applyFill="1" applyBorder="1" applyAlignment="1">
      <alignment vertical="center"/>
    </xf>
    <xf numFmtId="166" fontId="2" fillId="11" borderId="3" xfId="0" applyNumberFormat="1" applyFont="1" applyFill="1" applyBorder="1" applyAlignment="1">
      <alignment vertical="center"/>
    </xf>
    <xf numFmtId="164" fontId="2" fillId="11" borderId="3" xfId="0" applyNumberFormat="1" applyFont="1" applyFill="1" applyBorder="1" applyAlignment="1">
      <alignment vertical="center"/>
    </xf>
    <xf numFmtId="1" fontId="2" fillId="11" borderId="3" xfId="0" applyNumberFormat="1" applyFont="1" applyFill="1" applyBorder="1" applyAlignment="1">
      <alignment horizontal="center" vertical="center"/>
    </xf>
    <xf numFmtId="9" fontId="2" fillId="11" borderId="3" xfId="0" applyNumberFormat="1" applyFont="1" applyFill="1" applyBorder="1" applyAlignment="1">
      <alignment horizontal="center" vertical="center"/>
    </xf>
    <xf numFmtId="166" fontId="2" fillId="11" borderId="4" xfId="0" applyNumberFormat="1" applyFont="1" applyFill="1" applyBorder="1" applyAlignment="1">
      <alignment vertical="center"/>
    </xf>
    <xf numFmtId="166" fontId="2" fillId="11" borderId="1" xfId="0" applyNumberFormat="1" applyFont="1" applyFill="1" applyBorder="1" applyAlignment="1">
      <alignment horizontal="left" vertical="center"/>
    </xf>
    <xf numFmtId="166" fontId="2" fillId="11" borderId="1" xfId="0" applyNumberFormat="1" applyFont="1" applyFill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164" fontId="2" fillId="11" borderId="1" xfId="0" applyNumberFormat="1" applyFont="1" applyFill="1" applyBorder="1" applyAlignment="1">
      <alignment vertical="center"/>
    </xf>
    <xf numFmtId="1" fontId="2" fillId="11" borderId="1" xfId="0" applyNumberFormat="1" applyFont="1" applyFill="1" applyBorder="1" applyAlignment="1">
      <alignment horizontal="center" vertical="center"/>
    </xf>
    <xf numFmtId="9" fontId="2" fillId="11" borderId="1" xfId="0" applyNumberFormat="1" applyFont="1" applyFill="1" applyBorder="1" applyAlignment="1">
      <alignment horizontal="center" vertical="center"/>
    </xf>
    <xf numFmtId="166" fontId="2" fillId="11" borderId="6" xfId="0" applyNumberFormat="1" applyFont="1" applyFill="1" applyBorder="1" applyAlignment="1">
      <alignment vertical="center"/>
    </xf>
    <xf numFmtId="166" fontId="2" fillId="11" borderId="7" xfId="0" applyNumberFormat="1" applyFont="1" applyFill="1" applyBorder="1" applyAlignment="1">
      <alignment horizontal="left" vertical="center"/>
    </xf>
    <xf numFmtId="166" fontId="2" fillId="11" borderId="7" xfId="0" applyNumberFormat="1" applyFont="1" applyFill="1" applyBorder="1" applyAlignment="1">
      <alignment vertical="center"/>
    </xf>
    <xf numFmtId="0" fontId="2" fillId="11" borderId="7" xfId="0" applyFont="1" applyFill="1" applyBorder="1" applyAlignment="1">
      <alignment vertical="center"/>
    </xf>
    <xf numFmtId="164" fontId="2" fillId="11" borderId="7" xfId="0" applyNumberFormat="1" applyFont="1" applyFill="1" applyBorder="1" applyAlignment="1">
      <alignment vertical="center"/>
    </xf>
    <xf numFmtId="1" fontId="2" fillId="11" borderId="7" xfId="0" applyNumberFormat="1" applyFont="1" applyFill="1" applyBorder="1" applyAlignment="1">
      <alignment horizontal="center" vertical="center"/>
    </xf>
    <xf numFmtId="9" fontId="2" fillId="11" borderId="7" xfId="0" applyNumberFormat="1" applyFont="1" applyFill="1" applyBorder="1" applyAlignment="1">
      <alignment horizontal="center" vertical="center"/>
    </xf>
    <xf numFmtId="166" fontId="2" fillId="11" borderId="8" xfId="0" applyNumberFormat="1" applyFont="1" applyFill="1" applyBorder="1" applyAlignment="1">
      <alignment vertical="center"/>
    </xf>
    <xf numFmtId="166" fontId="2" fillId="11" borderId="3" xfId="0" applyNumberFormat="1" applyFont="1" applyFill="1" applyBorder="1" applyAlignment="1">
      <alignment horizontal="left" vertical="center"/>
    </xf>
    <xf numFmtId="9" fontId="2" fillId="11" borderId="7" xfId="0" applyNumberFormat="1" applyFont="1" applyFill="1" applyBorder="1" applyAlignment="1">
      <alignment horizontal="center"/>
    </xf>
    <xf numFmtId="166" fontId="2" fillId="12" borderId="1" xfId="0" applyNumberFormat="1" applyFont="1" applyFill="1" applyBorder="1" applyAlignment="1">
      <alignment horizontal="left" vertical="center"/>
    </xf>
    <xf numFmtId="166" fontId="2" fillId="12" borderId="1" xfId="0" applyNumberFormat="1" applyFont="1" applyFill="1" applyBorder="1" applyAlignment="1">
      <alignment vertical="center"/>
    </xf>
    <xf numFmtId="0" fontId="2" fillId="12" borderId="1" xfId="0" applyFont="1" applyFill="1" applyBorder="1" applyAlignment="1">
      <alignment vertical="center"/>
    </xf>
    <xf numFmtId="164" fontId="2" fillId="12" borderId="1" xfId="0" applyNumberFormat="1" applyFont="1" applyFill="1" applyBorder="1" applyAlignment="1">
      <alignment vertical="center"/>
    </xf>
    <xf numFmtId="1" fontId="2" fillId="12" borderId="1" xfId="0" applyNumberFormat="1" applyFont="1" applyFill="1" applyBorder="1" applyAlignment="1">
      <alignment horizontal="center" vertical="center"/>
    </xf>
    <xf numFmtId="9" fontId="2" fillId="12" borderId="1" xfId="0" applyNumberFormat="1" applyFont="1" applyFill="1" applyBorder="1" applyAlignment="1">
      <alignment horizontal="center" vertical="center"/>
    </xf>
    <xf numFmtId="166" fontId="2" fillId="12" borderId="6" xfId="0" applyNumberFormat="1" applyFont="1" applyFill="1" applyBorder="1" applyAlignment="1">
      <alignment vertical="center"/>
    </xf>
    <xf numFmtId="166" fontId="2" fillId="6" borderId="25" xfId="0" applyNumberFormat="1" applyFont="1" applyFill="1" applyBorder="1" applyAlignment="1">
      <alignment horizontal="left" vertical="center"/>
    </xf>
    <xf numFmtId="166" fontId="2" fillId="6" borderId="25" xfId="0" applyNumberFormat="1" applyFont="1" applyFill="1" applyBorder="1" applyAlignment="1">
      <alignment vertical="center"/>
    </xf>
    <xf numFmtId="0" fontId="2" fillId="6" borderId="25" xfId="0" applyFont="1" applyFill="1" applyBorder="1" applyAlignment="1">
      <alignment vertical="center"/>
    </xf>
    <xf numFmtId="164" fontId="2" fillId="6" borderId="25" xfId="0" applyNumberFormat="1" applyFont="1" applyFill="1" applyBorder="1" applyAlignment="1">
      <alignment vertical="center"/>
    </xf>
    <xf numFmtId="1" fontId="2" fillId="6" borderId="25" xfId="0" applyNumberFormat="1" applyFont="1" applyFill="1" applyBorder="1" applyAlignment="1">
      <alignment horizontal="center" vertical="center"/>
    </xf>
    <xf numFmtId="9" fontId="2" fillId="6" borderId="25" xfId="0" applyNumberFormat="1" applyFont="1" applyFill="1" applyBorder="1" applyAlignment="1">
      <alignment horizontal="center" vertical="center"/>
    </xf>
    <xf numFmtId="166" fontId="2" fillId="6" borderId="35" xfId="0" applyNumberFormat="1" applyFont="1" applyFill="1" applyBorder="1" applyAlignment="1">
      <alignment vertical="center"/>
    </xf>
    <xf numFmtId="166" fontId="2" fillId="6" borderId="1" xfId="0" applyNumberFormat="1" applyFont="1" applyFill="1" applyBorder="1" applyAlignment="1">
      <alignment horizontal="left" vertical="center"/>
    </xf>
    <xf numFmtId="166" fontId="2" fillId="6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164" fontId="2" fillId="6" borderId="1" xfId="0" applyNumberFormat="1" applyFont="1" applyFill="1" applyBorder="1" applyAlignment="1">
      <alignment vertical="center"/>
    </xf>
    <xf numFmtId="1" fontId="2" fillId="6" borderId="1" xfId="0" applyNumberFormat="1" applyFont="1" applyFill="1" applyBorder="1" applyAlignment="1">
      <alignment horizontal="center" vertical="center"/>
    </xf>
    <xf numFmtId="9" fontId="2" fillId="6" borderId="1" xfId="0" applyNumberFormat="1" applyFont="1" applyFill="1" applyBorder="1" applyAlignment="1">
      <alignment horizontal="center" vertical="center"/>
    </xf>
    <xf numFmtId="166" fontId="2" fillId="6" borderId="6" xfId="0" applyNumberFormat="1" applyFont="1" applyFill="1" applyBorder="1" applyAlignment="1">
      <alignment vertical="center"/>
    </xf>
    <xf numFmtId="166" fontId="2" fillId="6" borderId="24" xfId="0" applyNumberFormat="1" applyFont="1" applyFill="1" applyBorder="1" applyAlignment="1">
      <alignment horizontal="left" vertical="center"/>
    </xf>
    <xf numFmtId="166" fontId="2" fillId="6" borderId="24" xfId="0" applyNumberFormat="1" applyFont="1" applyFill="1" applyBorder="1" applyAlignment="1">
      <alignment vertical="center"/>
    </xf>
    <xf numFmtId="0" fontId="2" fillId="6" borderId="24" xfId="0" applyFont="1" applyFill="1" applyBorder="1" applyAlignment="1">
      <alignment vertical="center"/>
    </xf>
    <xf numFmtId="164" fontId="2" fillId="6" borderId="24" xfId="0" applyNumberFormat="1" applyFont="1" applyFill="1" applyBorder="1" applyAlignment="1">
      <alignment vertical="center"/>
    </xf>
    <xf numFmtId="1" fontId="2" fillId="6" borderId="24" xfId="0" applyNumberFormat="1" applyFont="1" applyFill="1" applyBorder="1" applyAlignment="1">
      <alignment horizontal="center" vertical="center"/>
    </xf>
    <xf numFmtId="9" fontId="2" fillId="6" borderId="24" xfId="0" applyNumberFormat="1" applyFont="1" applyFill="1" applyBorder="1" applyAlignment="1">
      <alignment horizontal="center" vertical="center"/>
    </xf>
    <xf numFmtId="166" fontId="2" fillId="6" borderId="37" xfId="0" applyNumberFormat="1" applyFont="1" applyFill="1" applyBorder="1" applyAlignment="1">
      <alignment vertical="center"/>
    </xf>
    <xf numFmtId="166" fontId="2" fillId="6" borderId="3" xfId="0" applyNumberFormat="1" applyFont="1" applyFill="1" applyBorder="1" applyAlignment="1">
      <alignment horizontal="left" vertical="center"/>
    </xf>
    <xf numFmtId="166" fontId="2" fillId="6" borderId="3" xfId="0" applyNumberFormat="1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164" fontId="2" fillId="6" borderId="3" xfId="0" applyNumberFormat="1" applyFont="1" applyFill="1" applyBorder="1" applyAlignment="1">
      <alignment vertical="center"/>
    </xf>
    <xf numFmtId="1" fontId="2" fillId="6" borderId="3" xfId="0" applyNumberFormat="1" applyFont="1" applyFill="1" applyBorder="1" applyAlignment="1">
      <alignment horizontal="center" vertical="center"/>
    </xf>
    <xf numFmtId="9" fontId="2" fillId="6" borderId="3" xfId="0" applyNumberFormat="1" applyFont="1" applyFill="1" applyBorder="1" applyAlignment="1">
      <alignment horizontal="center" vertical="center"/>
    </xf>
    <xf numFmtId="166" fontId="2" fillId="6" borderId="4" xfId="0" applyNumberFormat="1" applyFont="1" applyFill="1" applyBorder="1" applyAlignment="1">
      <alignment vertical="center"/>
    </xf>
    <xf numFmtId="166" fontId="2" fillId="6" borderId="7" xfId="0" applyNumberFormat="1" applyFont="1" applyFill="1" applyBorder="1" applyAlignment="1">
      <alignment horizontal="left" vertical="center"/>
    </xf>
    <xf numFmtId="166" fontId="2" fillId="6" borderId="7" xfId="0" applyNumberFormat="1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164" fontId="2" fillId="6" borderId="7" xfId="0" applyNumberFormat="1" applyFont="1" applyFill="1" applyBorder="1" applyAlignment="1">
      <alignment vertical="center"/>
    </xf>
    <xf numFmtId="1" fontId="2" fillId="6" borderId="7" xfId="0" applyNumberFormat="1" applyFont="1" applyFill="1" applyBorder="1" applyAlignment="1">
      <alignment horizontal="center" vertical="center"/>
    </xf>
    <xf numFmtId="9" fontId="2" fillId="6" borderId="7" xfId="0" applyNumberFormat="1" applyFont="1" applyFill="1" applyBorder="1" applyAlignment="1">
      <alignment horizontal="center" vertical="center"/>
    </xf>
    <xf numFmtId="166" fontId="2" fillId="6" borderId="8" xfId="0" applyNumberFormat="1" applyFont="1" applyFill="1" applyBorder="1" applyAlignment="1">
      <alignment vertical="center"/>
    </xf>
    <xf numFmtId="166" fontId="2" fillId="13" borderId="1" xfId="0" applyNumberFormat="1" applyFont="1" applyFill="1" applyBorder="1" applyAlignment="1">
      <alignment horizontal="left" vertical="center"/>
    </xf>
    <xf numFmtId="166" fontId="2" fillId="13" borderId="1" xfId="0" applyNumberFormat="1" applyFont="1" applyFill="1" applyBorder="1" applyAlignment="1">
      <alignment vertical="center"/>
    </xf>
    <xf numFmtId="0" fontId="2" fillId="13" borderId="1" xfId="0" applyFont="1" applyFill="1" applyBorder="1" applyAlignment="1">
      <alignment vertical="center"/>
    </xf>
    <xf numFmtId="164" fontId="2" fillId="13" borderId="1" xfId="0" applyNumberFormat="1" applyFont="1" applyFill="1" applyBorder="1" applyAlignment="1">
      <alignment vertical="center"/>
    </xf>
    <xf numFmtId="1" fontId="2" fillId="13" borderId="1" xfId="0" applyNumberFormat="1" applyFont="1" applyFill="1" applyBorder="1" applyAlignment="1">
      <alignment horizontal="center" vertical="center"/>
    </xf>
    <xf numFmtId="9" fontId="2" fillId="13" borderId="1" xfId="0" applyNumberFormat="1" applyFont="1" applyFill="1" applyBorder="1" applyAlignment="1">
      <alignment horizontal="center" vertical="center"/>
    </xf>
    <xf numFmtId="166" fontId="2" fillId="13" borderId="6" xfId="0" applyNumberFormat="1" applyFont="1" applyFill="1" applyBorder="1" applyAlignment="1">
      <alignment vertical="center"/>
    </xf>
    <xf numFmtId="166" fontId="2" fillId="11" borderId="55" xfId="0" applyNumberFormat="1" applyFont="1" applyFill="1" applyBorder="1" applyAlignment="1">
      <alignment horizontal="center" vertical="center"/>
    </xf>
    <xf numFmtId="166" fontId="2" fillId="11" borderId="50" xfId="0" applyNumberFormat="1" applyFont="1" applyFill="1" applyBorder="1" applyAlignment="1">
      <alignment horizontal="center" vertical="center"/>
    </xf>
    <xf numFmtId="166" fontId="2" fillId="11" borderId="51" xfId="0" applyNumberFormat="1" applyFont="1" applyFill="1" applyBorder="1" applyAlignment="1">
      <alignment horizontal="center" vertical="center"/>
    </xf>
    <xf numFmtId="9" fontId="2" fillId="11" borderId="55" xfId="0" applyNumberFormat="1" applyFont="1" applyFill="1" applyBorder="1" applyAlignment="1">
      <alignment horizontal="center" vertical="center"/>
    </xf>
    <xf numFmtId="9" fontId="2" fillId="11" borderId="50" xfId="0" applyNumberFormat="1" applyFont="1" applyFill="1" applyBorder="1" applyAlignment="1">
      <alignment horizontal="center" vertical="center"/>
    </xf>
    <xf numFmtId="9" fontId="2" fillId="11" borderId="51" xfId="0" applyNumberFormat="1" applyFont="1" applyFill="1" applyBorder="1" applyAlignment="1">
      <alignment horizontal="center" vertical="center"/>
    </xf>
    <xf numFmtId="166" fontId="2" fillId="6" borderId="55" xfId="0" applyNumberFormat="1" applyFont="1" applyFill="1" applyBorder="1" applyAlignment="1">
      <alignment horizontal="center" vertical="center"/>
    </xf>
    <xf numFmtId="166" fontId="2" fillId="6" borderId="50" xfId="0" applyNumberFormat="1" applyFont="1" applyFill="1" applyBorder="1" applyAlignment="1">
      <alignment horizontal="center" vertical="center"/>
    </xf>
    <xf numFmtId="166" fontId="2" fillId="6" borderId="51" xfId="0" applyNumberFormat="1" applyFont="1" applyFill="1" applyBorder="1" applyAlignment="1">
      <alignment horizontal="center" vertical="center"/>
    </xf>
    <xf numFmtId="9" fontId="2" fillId="6" borderId="55" xfId="0" applyNumberFormat="1" applyFont="1" applyFill="1" applyBorder="1" applyAlignment="1">
      <alignment horizontal="center" vertical="center"/>
    </xf>
    <xf numFmtId="9" fontId="2" fillId="6" borderId="50" xfId="0" applyNumberFormat="1" applyFont="1" applyFill="1" applyBorder="1" applyAlignment="1">
      <alignment horizontal="center" vertical="center"/>
    </xf>
    <xf numFmtId="9" fontId="2" fillId="6" borderId="51" xfId="0" applyNumberFormat="1" applyFont="1" applyFill="1" applyBorder="1" applyAlignment="1">
      <alignment horizontal="center" vertical="center"/>
    </xf>
    <xf numFmtId="49" fontId="2" fillId="11" borderId="54" xfId="0" applyNumberFormat="1" applyFont="1" applyFill="1" applyBorder="1" applyAlignment="1">
      <alignment horizontal="center" vertical="center" textRotation="90"/>
    </xf>
    <xf numFmtId="49" fontId="2" fillId="11" borderId="52" xfId="0" applyNumberFormat="1" applyFont="1" applyFill="1" applyBorder="1" applyAlignment="1">
      <alignment horizontal="center" vertical="center" textRotation="90"/>
    </xf>
    <xf numFmtId="49" fontId="2" fillId="11" borderId="53" xfId="0" applyNumberFormat="1" applyFont="1" applyFill="1" applyBorder="1" applyAlignment="1">
      <alignment horizontal="center" vertical="center" textRotation="90"/>
    </xf>
    <xf numFmtId="49" fontId="2" fillId="6" borderId="52" xfId="0" applyNumberFormat="1" applyFont="1" applyFill="1" applyBorder="1" applyAlignment="1">
      <alignment horizontal="center" vertical="center" textRotation="90"/>
    </xf>
    <xf numFmtId="49" fontId="2" fillId="6" borderId="54" xfId="0" applyNumberFormat="1" applyFont="1" applyFill="1" applyBorder="1" applyAlignment="1">
      <alignment horizontal="center" vertical="center" textRotation="90"/>
    </xf>
    <xf numFmtId="49" fontId="2" fillId="6" borderId="53" xfId="0" applyNumberFormat="1" applyFont="1" applyFill="1" applyBorder="1" applyAlignment="1">
      <alignment horizontal="center" vertical="center" textRotation="90"/>
    </xf>
    <xf numFmtId="0" fontId="1" fillId="11" borderId="5" xfId="0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12" borderId="32" xfId="0" applyFont="1" applyFill="1" applyBorder="1" applyAlignment="1">
      <alignment horizontal="left" vertical="center"/>
    </xf>
    <xf numFmtId="0" fontId="1" fillId="12" borderId="31" xfId="0" applyFont="1" applyFill="1" applyBorder="1" applyAlignment="1">
      <alignment horizontal="left" vertical="center"/>
    </xf>
    <xf numFmtId="0" fontId="1" fillId="12" borderId="33" xfId="0" applyFont="1" applyFill="1" applyBorder="1" applyAlignment="1">
      <alignment horizontal="left" vertical="center"/>
    </xf>
    <xf numFmtId="0" fontId="1" fillId="13" borderId="23" xfId="0" applyFont="1" applyFill="1" applyBorder="1" applyAlignment="1">
      <alignment horizontal="left" vertical="center"/>
    </xf>
    <xf numFmtId="0" fontId="1" fillId="13" borderId="14" xfId="0" applyFont="1" applyFill="1" applyBorder="1" applyAlignment="1">
      <alignment horizontal="left" vertical="center"/>
    </xf>
    <xf numFmtId="0" fontId="1" fillId="13" borderId="15" xfId="0" applyFont="1" applyFill="1" applyBorder="1" applyAlignment="1">
      <alignment horizontal="left" vertical="center"/>
    </xf>
    <xf numFmtId="0" fontId="1" fillId="4" borderId="44" xfId="0" applyFont="1" applyFill="1" applyBorder="1" applyAlignment="1">
      <alignment horizontal="center" vertical="center"/>
    </xf>
    <xf numFmtId="0" fontId="1" fillId="4" borderId="45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1" fillId="12" borderId="23" xfId="0" applyFont="1" applyFill="1" applyBorder="1" applyAlignment="1">
      <alignment horizontal="left" vertical="center" wrapText="1"/>
    </xf>
    <xf numFmtId="0" fontId="1" fillId="12" borderId="14" xfId="0" applyFont="1" applyFill="1" applyBorder="1" applyAlignment="1">
      <alignment horizontal="left" vertical="center" wrapText="1"/>
    </xf>
    <xf numFmtId="0" fontId="1" fillId="12" borderId="15" xfId="0" applyFont="1" applyFill="1" applyBorder="1" applyAlignment="1">
      <alignment horizontal="left" vertical="center" wrapText="1"/>
    </xf>
    <xf numFmtId="0" fontId="1" fillId="14" borderId="41" xfId="0" applyFont="1" applyFill="1" applyBorder="1" applyAlignment="1">
      <alignment vertical="center"/>
    </xf>
    <xf numFmtId="0" fontId="1" fillId="14" borderId="42" xfId="0" applyFont="1" applyFill="1" applyBorder="1" applyAlignment="1">
      <alignment vertical="center"/>
    </xf>
    <xf numFmtId="0" fontId="1" fillId="14" borderId="43" xfId="0" applyFont="1" applyFill="1" applyBorder="1" applyAlignment="1">
      <alignment vertical="center"/>
    </xf>
    <xf numFmtId="0" fontId="1" fillId="10" borderId="23" xfId="0" applyFont="1" applyFill="1" applyBorder="1" applyAlignment="1">
      <alignment vertical="center"/>
    </xf>
    <xf numFmtId="0" fontId="1" fillId="10" borderId="14" xfId="0" applyFont="1" applyFill="1" applyBorder="1" applyAlignment="1">
      <alignment vertical="center"/>
    </xf>
    <xf numFmtId="0" fontId="1" fillId="10" borderId="15" xfId="0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6" borderId="22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left" vertical="center"/>
    </xf>
    <xf numFmtId="0" fontId="1" fillId="6" borderId="18" xfId="0" applyFont="1" applyFill="1" applyBorder="1" applyAlignment="1">
      <alignment horizontal="left" vertical="center"/>
    </xf>
    <xf numFmtId="0" fontId="1" fillId="11" borderId="12" xfId="0" applyFont="1" applyFill="1" applyBorder="1" applyAlignment="1">
      <alignment horizontal="left" vertical="center"/>
    </xf>
    <xf numFmtId="0" fontId="1" fillId="11" borderId="31" xfId="0" applyFont="1" applyFill="1" applyBorder="1" applyAlignment="1">
      <alignment horizontal="left" vertical="center"/>
    </xf>
    <xf numFmtId="0" fontId="1" fillId="11" borderId="13" xfId="0" applyFont="1" applyFill="1" applyBorder="1" applyAlignment="1">
      <alignment horizontal="left" vertical="center"/>
    </xf>
    <xf numFmtId="0" fontId="1" fillId="10" borderId="22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14" borderId="47" xfId="0" applyFont="1" applyFill="1" applyBorder="1" applyAlignment="1">
      <alignment horizontal="center" vertical="center"/>
    </xf>
    <xf numFmtId="0" fontId="1" fillId="14" borderId="42" xfId="0" applyFont="1" applyFill="1" applyBorder="1" applyAlignment="1">
      <alignment horizontal="center" vertical="center"/>
    </xf>
    <xf numFmtId="0" fontId="1" fillId="14" borderId="38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3" xfId="0" applyFont="1" applyFill="1" applyBorder="1" applyAlignment="1">
      <alignment horizontal="center" vertical="center"/>
    </xf>
    <xf numFmtId="0" fontId="2" fillId="17" borderId="4" xfId="0" applyFont="1" applyFill="1" applyBorder="1" applyAlignment="1">
      <alignment horizontal="center" vertical="center"/>
    </xf>
    <xf numFmtId="0" fontId="2" fillId="17" borderId="36" xfId="0" applyFont="1" applyFill="1" applyBorder="1" applyAlignment="1">
      <alignment horizontal="center" vertical="center"/>
    </xf>
    <xf numFmtId="0" fontId="2" fillId="17" borderId="24" xfId="0" applyFont="1" applyFill="1" applyBorder="1" applyAlignment="1">
      <alignment horizontal="center" vertical="center"/>
    </xf>
    <xf numFmtId="0" fontId="2" fillId="17" borderId="37" xfId="0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horizontal="left" vertical="center"/>
    </xf>
    <xf numFmtId="0" fontId="2" fillId="9" borderId="27" xfId="0" applyFont="1" applyFill="1" applyBorder="1" applyAlignment="1">
      <alignment horizontal="left" vertical="center"/>
    </xf>
    <xf numFmtId="0" fontId="2" fillId="9" borderId="28" xfId="0" applyFont="1" applyFill="1" applyBorder="1" applyAlignment="1">
      <alignment horizontal="left" vertical="center"/>
    </xf>
    <xf numFmtId="0" fontId="2" fillId="6" borderId="25" xfId="0" applyFont="1" applyFill="1" applyBorder="1" applyAlignment="1">
      <alignment horizontal="left"/>
    </xf>
    <xf numFmtId="0" fontId="2" fillId="13" borderId="1" xfId="0" applyFont="1" applyFill="1" applyBorder="1" applyAlignment="1">
      <alignment horizontal="left"/>
    </xf>
    <xf numFmtId="0" fontId="2" fillId="6" borderId="24" xfId="0" applyFont="1" applyFill="1" applyBorder="1" applyAlignment="1">
      <alignment horizontal="left"/>
    </xf>
    <xf numFmtId="0" fontId="2" fillId="11" borderId="3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  <xf numFmtId="0" fontId="1" fillId="13" borderId="23" xfId="0" applyFont="1" applyFill="1" applyBorder="1" applyAlignment="1">
      <alignment horizontal="left" vertical="center" wrapText="1"/>
    </xf>
    <xf numFmtId="0" fontId="1" fillId="13" borderId="14" xfId="0" applyFont="1" applyFill="1" applyBorder="1" applyAlignment="1">
      <alignment horizontal="left" vertical="center" wrapText="1"/>
    </xf>
    <xf numFmtId="0" fontId="1" fillId="13" borderId="15" xfId="0" applyFont="1" applyFill="1" applyBorder="1" applyAlignment="1">
      <alignment horizontal="left" vertical="center" wrapText="1"/>
    </xf>
    <xf numFmtId="0" fontId="1" fillId="12" borderId="23" xfId="0" applyFont="1" applyFill="1" applyBorder="1" applyAlignment="1">
      <alignment horizontal="left" vertical="center"/>
    </xf>
    <xf numFmtId="0" fontId="1" fillId="12" borderId="14" xfId="0" applyFont="1" applyFill="1" applyBorder="1" applyAlignment="1">
      <alignment horizontal="left" vertical="center"/>
    </xf>
    <xf numFmtId="0" fontId="1" fillId="12" borderId="15" xfId="0" applyFont="1" applyFill="1" applyBorder="1" applyAlignment="1">
      <alignment horizontal="left" vertical="center"/>
    </xf>
    <xf numFmtId="0" fontId="1" fillId="4" borderId="39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left" vertical="center"/>
    </xf>
    <xf numFmtId="0" fontId="1" fillId="11" borderId="1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/>
    </xf>
    <xf numFmtId="0" fontId="2" fillId="11" borderId="1" xfId="0" applyFont="1" applyFill="1" applyBorder="1" applyAlignment="1">
      <alignment horizontal="left"/>
    </xf>
    <xf numFmtId="0" fontId="2" fillId="11" borderId="7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left" vertical="center"/>
    </xf>
    <xf numFmtId="0" fontId="1" fillId="10" borderId="10" xfId="0" applyFont="1" applyFill="1" applyBorder="1" applyAlignment="1">
      <alignment horizontal="left" vertical="center"/>
    </xf>
    <xf numFmtId="0" fontId="1" fillId="10" borderId="11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165" fontId="1" fillId="6" borderId="7" xfId="0" applyNumberFormat="1" applyFont="1" applyFill="1" applyBorder="1" applyAlignment="1">
      <alignment horizontal="center" vertical="center"/>
    </xf>
    <xf numFmtId="165" fontId="1" fillId="6" borderId="8" xfId="0" applyNumberFormat="1" applyFont="1" applyFill="1" applyBorder="1" applyAlignment="1">
      <alignment horizontal="center" vertical="center"/>
    </xf>
    <xf numFmtId="165" fontId="1" fillId="7" borderId="22" xfId="0" applyNumberFormat="1" applyFont="1" applyFill="1" applyBorder="1" applyAlignment="1">
      <alignment horizontal="center" vertical="center" wrapText="1"/>
    </xf>
    <xf numFmtId="165" fontId="1" fillId="7" borderId="18" xfId="0" applyNumberFormat="1" applyFont="1" applyFill="1" applyBorder="1" applyAlignment="1">
      <alignment horizontal="center" vertical="center" wrapText="1"/>
    </xf>
    <xf numFmtId="166" fontId="2" fillId="8" borderId="23" xfId="0" applyNumberFormat="1" applyFont="1" applyFill="1" applyBorder="1" applyAlignment="1">
      <alignment horizontal="center" vertical="center"/>
    </xf>
    <xf numFmtId="166" fontId="2" fillId="8" borderId="14" xfId="0" applyNumberFormat="1" applyFont="1" applyFill="1" applyBorder="1" applyAlignment="1">
      <alignment horizontal="center" vertical="center"/>
    </xf>
    <xf numFmtId="166" fontId="2" fillId="8" borderId="1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rgbClr val="FFC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MM!$V$5:$V$24</c:f>
              <c:numCache>
                <c:formatCode>#\ ##0\ [$EUR]</c:formatCode>
                <c:ptCount val="20"/>
                <c:pt idx="0">
                  <c:v>68.900000000000006</c:v>
                </c:pt>
                <c:pt idx="1">
                  <c:v>140.38443899999999</c:v>
                </c:pt>
                <c:pt idx="2">
                  <c:v>214.55025930688998</c:v>
                </c:pt>
                <c:pt idx="3">
                  <c:v>291.49803953349141</c:v>
                </c:pt>
                <c:pt idx="4">
                  <c:v>371.33213099639266</c:v>
                </c:pt>
                <c:pt idx="5">
                  <c:v>454.16079923006731</c:v>
                </c:pt>
                <c:pt idx="6">
                  <c:v>540.09637080918708</c:v>
                </c:pt>
                <c:pt idx="7">
                  <c:v>629.25538567823969</c:v>
                </c:pt>
                <c:pt idx="8">
                  <c:v>721.7587551950304</c:v>
                </c:pt>
                <c:pt idx="9">
                  <c:v>817.73192610239596</c:v>
                </c:pt>
                <c:pt idx="10">
                  <c:v>917.30505065049681</c:v>
                </c:pt>
                <c:pt idx="11">
                  <c:v>1020.6131631003968</c:v>
                </c:pt>
                <c:pt idx="12">
                  <c:v>1127.7963628482926</c:v>
                </c:pt>
                <c:pt idx="13">
                  <c:v>1239.000004418732</c:v>
                </c:pt>
                <c:pt idx="14">
                  <c:v>1354.3748945844786</c:v>
                </c:pt>
                <c:pt idx="15">
                  <c:v>1474.0774968803423</c:v>
                </c:pt>
                <c:pt idx="16">
                  <c:v>1598.2701437883238</c:v>
                </c:pt>
                <c:pt idx="17">
                  <c:v>1727.1212568818237</c:v>
                </c:pt>
                <c:pt idx="18">
                  <c:v>1860.8055752274608</c:v>
                </c:pt>
                <c:pt idx="19">
                  <c:v>1999.5043923542428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E7-47FD-B811-ECF70CEE1514}"/>
            </c:ext>
          </c:extLst>
        </c:ser>
        <c:ser>
          <c:idx val="1"/>
          <c:order val="1"/>
          <c:spPr>
            <a:ln w="730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MM!$U$5:$U$24</c:f>
              <c:numCache>
                <c:formatCode>#\ ##0\ [$EUR]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E7-47FD-B811-ECF70CEE1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1412431"/>
        <c:axId val="332481647"/>
      </c:lineChart>
      <c:catAx>
        <c:axId val="214141243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32481647"/>
        <c:crosses val="autoZero"/>
        <c:auto val="1"/>
        <c:lblAlgn val="ctr"/>
        <c:lblOffset val="100"/>
        <c:noMultiLvlLbl val="0"/>
      </c:catAx>
      <c:valAx>
        <c:axId val="33248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\ ##0\ [$EUR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14141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</xdr:row>
      <xdr:rowOff>91440</xdr:rowOff>
    </xdr:from>
    <xdr:to>
      <xdr:col>22</xdr:col>
      <xdr:colOff>91440</xdr:colOff>
      <xdr:row>27</xdr:row>
      <xdr:rowOff>83820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0E767E4-60C8-450E-B825-3A9C78B2E3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C0C07-99B7-46E1-925F-342957D07D68}">
  <dimension ref="A1:X42"/>
  <sheetViews>
    <sheetView tabSelected="1" zoomScaleNormal="100" workbookViewId="0">
      <selection activeCell="A2" sqref="A2:V2"/>
    </sheetView>
  </sheetViews>
  <sheetFormatPr defaultRowHeight="14.4" x14ac:dyDescent="0.3"/>
  <cols>
    <col min="1" max="4" width="7.33203125" style="1" customWidth="1"/>
    <col min="5" max="10" width="10.77734375" style="1" customWidth="1"/>
    <col min="11" max="14" width="5.77734375" style="1" customWidth="1"/>
    <col min="15" max="16" width="13.33203125" style="1" customWidth="1"/>
    <col min="17" max="19" width="24.77734375" style="1" customWidth="1"/>
    <col min="20" max="20" width="11.88671875" style="1" bestFit="1" customWidth="1"/>
    <col min="21" max="21" width="11.88671875" style="1" customWidth="1"/>
    <col min="22" max="22" width="11.88671875" style="1" bestFit="1" customWidth="1"/>
    <col min="23" max="23" width="8.88671875" style="1"/>
    <col min="24" max="24" width="9.33203125" style="1" bestFit="1" customWidth="1"/>
    <col min="25" max="16384" width="8.88671875" style="1"/>
  </cols>
  <sheetData>
    <row r="1" spans="1:22" x14ac:dyDescent="0.3">
      <c r="A1" s="209" t="s">
        <v>112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1"/>
    </row>
    <row r="2" spans="1:22" ht="15" thickBot="1" x14ac:dyDescent="0.35">
      <c r="A2" s="212">
        <v>1.0375099999999999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4"/>
    </row>
    <row r="3" spans="1:22" x14ac:dyDescent="0.3">
      <c r="A3" s="209" t="s">
        <v>18</v>
      </c>
      <c r="B3" s="210"/>
      <c r="C3" s="210"/>
      <c r="D3" s="210"/>
      <c r="E3" s="210" t="s">
        <v>11</v>
      </c>
      <c r="F3" s="60" t="s">
        <v>12</v>
      </c>
      <c r="G3" s="210" t="s">
        <v>38</v>
      </c>
      <c r="H3" s="210"/>
      <c r="I3" s="210"/>
      <c r="J3" s="210"/>
      <c r="K3" s="210" t="s">
        <v>24</v>
      </c>
      <c r="L3" s="210"/>
      <c r="M3" s="210"/>
      <c r="N3" s="210"/>
      <c r="O3" s="210" t="s">
        <v>39</v>
      </c>
      <c r="P3" s="210"/>
      <c r="Q3" s="210" t="s">
        <v>74</v>
      </c>
      <c r="R3" s="210"/>
      <c r="S3" s="210"/>
      <c r="T3" s="210" t="s">
        <v>30</v>
      </c>
      <c r="U3" s="210"/>
      <c r="V3" s="211"/>
    </row>
    <row r="4" spans="1:22" ht="15" thickBot="1" x14ac:dyDescent="0.35">
      <c r="A4" s="61" t="s">
        <v>110</v>
      </c>
      <c r="B4" s="62" t="s">
        <v>34</v>
      </c>
      <c r="C4" s="62" t="s">
        <v>9</v>
      </c>
      <c r="D4" s="62" t="s">
        <v>10</v>
      </c>
      <c r="E4" s="213"/>
      <c r="F4" s="62" t="s">
        <v>0</v>
      </c>
      <c r="G4" s="62" t="s">
        <v>17</v>
      </c>
      <c r="H4" s="62" t="s">
        <v>13</v>
      </c>
      <c r="I4" s="62" t="s">
        <v>14</v>
      </c>
      <c r="J4" s="62" t="s">
        <v>15</v>
      </c>
      <c r="K4" s="62" t="s">
        <v>21</v>
      </c>
      <c r="L4" s="62" t="s">
        <v>22</v>
      </c>
      <c r="M4" s="62" t="s">
        <v>14</v>
      </c>
      <c r="N4" s="62" t="s">
        <v>23</v>
      </c>
      <c r="O4" s="62" t="s">
        <v>13</v>
      </c>
      <c r="P4" s="62" t="s">
        <v>16</v>
      </c>
      <c r="Q4" s="213"/>
      <c r="R4" s="213"/>
      <c r="S4" s="213"/>
      <c r="T4" s="62" t="s">
        <v>29</v>
      </c>
      <c r="U4" s="62" t="s">
        <v>44</v>
      </c>
      <c r="V4" s="63" t="s">
        <v>31</v>
      </c>
    </row>
    <row r="5" spans="1:22" x14ac:dyDescent="0.3">
      <c r="A5" s="159" t="s">
        <v>106</v>
      </c>
      <c r="B5" s="74" t="s">
        <v>49</v>
      </c>
      <c r="C5" s="75" t="s">
        <v>81</v>
      </c>
      <c r="D5" s="76" t="s">
        <v>101</v>
      </c>
      <c r="E5" s="77">
        <v>68.900000000000006</v>
      </c>
      <c r="F5" s="78">
        <v>1.87</v>
      </c>
      <c r="G5" s="147">
        <f>SUM(E5:E9)</f>
        <v>371.33213099639266</v>
      </c>
      <c r="H5" s="147">
        <f>SUM(O5:O9)</f>
        <v>0</v>
      </c>
      <c r="I5" s="147">
        <f>SUM(G5-H5)</f>
        <v>371.33213099639266</v>
      </c>
      <c r="J5" s="150">
        <f>SUM(H5/G5)</f>
        <v>0</v>
      </c>
      <c r="K5" s="79">
        <v>1</v>
      </c>
      <c r="L5" s="69"/>
      <c r="M5" s="79">
        <f t="shared" ref="M5:M9" si="0">SUM(K5-L5)</f>
        <v>1</v>
      </c>
      <c r="N5" s="80">
        <f t="shared" ref="N5:N24" si="1">SUM(L5/K5)</f>
        <v>0</v>
      </c>
      <c r="O5" s="64"/>
      <c r="P5" s="77">
        <f>SUM(O5-E5)/2</f>
        <v>-34.450000000000003</v>
      </c>
      <c r="Q5" s="221"/>
      <c r="R5" s="221"/>
      <c r="S5" s="221"/>
      <c r="T5" s="77">
        <f t="shared" ref="T5:T24" si="2">SUM(E5)</f>
        <v>68.900000000000006</v>
      </c>
      <c r="U5" s="77">
        <f>SUM(O5:O5)</f>
        <v>0</v>
      </c>
      <c r="V5" s="81">
        <f>SUM(T5:T5)</f>
        <v>68.900000000000006</v>
      </c>
    </row>
    <row r="6" spans="1:22" ht="14.4" customHeight="1" x14ac:dyDescent="0.3">
      <c r="A6" s="160"/>
      <c r="B6" s="98" t="s">
        <v>50</v>
      </c>
      <c r="C6" s="99" t="s">
        <v>82</v>
      </c>
      <c r="D6" s="100" t="s">
        <v>102</v>
      </c>
      <c r="E6" s="99">
        <f>SUM(E5*A2)</f>
        <v>71.484438999999995</v>
      </c>
      <c r="F6" s="101">
        <f>SUM(F5*A2)</f>
        <v>1.9401436999999999</v>
      </c>
      <c r="G6" s="148"/>
      <c r="H6" s="148"/>
      <c r="I6" s="148"/>
      <c r="J6" s="151"/>
      <c r="K6" s="102">
        <v>1</v>
      </c>
      <c r="L6" s="70"/>
      <c r="M6" s="102">
        <f t="shared" si="0"/>
        <v>1</v>
      </c>
      <c r="N6" s="103">
        <f t="shared" si="1"/>
        <v>0</v>
      </c>
      <c r="O6" s="65"/>
      <c r="P6" s="99">
        <f t="shared" ref="P6:P24" si="3">SUM(O6-E6)/2</f>
        <v>-35.742219499999997</v>
      </c>
      <c r="Q6" s="238"/>
      <c r="R6" s="238"/>
      <c r="S6" s="238"/>
      <c r="T6" s="99">
        <f t="shared" si="2"/>
        <v>71.484438999999995</v>
      </c>
      <c r="U6" s="99">
        <f>SUM(O5:O6)</f>
        <v>0</v>
      </c>
      <c r="V6" s="104">
        <f>SUM(T5:T6)</f>
        <v>140.38443899999999</v>
      </c>
    </row>
    <row r="7" spans="1:22" ht="14.4" customHeight="1" x14ac:dyDescent="0.3">
      <c r="A7" s="160"/>
      <c r="B7" s="82" t="s">
        <v>51</v>
      </c>
      <c r="C7" s="83" t="s">
        <v>83</v>
      </c>
      <c r="D7" s="84" t="s">
        <v>103</v>
      </c>
      <c r="E7" s="83">
        <f>SUM(E6*A2)</f>
        <v>74.165820306889984</v>
      </c>
      <c r="F7" s="85">
        <f>SUM(F6*A2)</f>
        <v>2.0129184901869999</v>
      </c>
      <c r="G7" s="148"/>
      <c r="H7" s="148"/>
      <c r="I7" s="148"/>
      <c r="J7" s="151"/>
      <c r="K7" s="86">
        <v>1</v>
      </c>
      <c r="L7" s="70"/>
      <c r="M7" s="86">
        <f t="shared" si="0"/>
        <v>1</v>
      </c>
      <c r="N7" s="87">
        <f t="shared" si="1"/>
        <v>0</v>
      </c>
      <c r="O7" s="65"/>
      <c r="P7" s="83">
        <f t="shared" si="3"/>
        <v>-37.082910153444992</v>
      </c>
      <c r="Q7" s="239"/>
      <c r="R7" s="239"/>
      <c r="S7" s="239"/>
      <c r="T7" s="83">
        <f t="shared" si="2"/>
        <v>74.165820306889984</v>
      </c>
      <c r="U7" s="83">
        <f>SUM(O5:O7)</f>
        <v>0</v>
      </c>
      <c r="V7" s="88">
        <f>SUM(T5:T7)</f>
        <v>214.55025930688998</v>
      </c>
    </row>
    <row r="8" spans="1:22" ht="14.4" customHeight="1" x14ac:dyDescent="0.3">
      <c r="A8" s="160"/>
      <c r="B8" s="98" t="s">
        <v>52</v>
      </c>
      <c r="C8" s="99" t="s">
        <v>84</v>
      </c>
      <c r="D8" s="100" t="s">
        <v>104</v>
      </c>
      <c r="E8" s="99">
        <f>SUM(E7*A2)</f>
        <v>76.947780226601424</v>
      </c>
      <c r="F8" s="101">
        <f>SUM(F7*A2)</f>
        <v>2.0884230627539142</v>
      </c>
      <c r="G8" s="148"/>
      <c r="H8" s="148"/>
      <c r="I8" s="148"/>
      <c r="J8" s="151"/>
      <c r="K8" s="102">
        <v>1</v>
      </c>
      <c r="L8" s="70"/>
      <c r="M8" s="102">
        <f t="shared" si="0"/>
        <v>1</v>
      </c>
      <c r="N8" s="103">
        <f t="shared" si="1"/>
        <v>0</v>
      </c>
      <c r="O8" s="65"/>
      <c r="P8" s="99">
        <f t="shared" si="3"/>
        <v>-38.473890113300712</v>
      </c>
      <c r="Q8" s="238"/>
      <c r="R8" s="238"/>
      <c r="S8" s="238"/>
      <c r="T8" s="99">
        <f t="shared" si="2"/>
        <v>76.947780226601424</v>
      </c>
      <c r="U8" s="99">
        <f>SUM(O5:O8)</f>
        <v>0</v>
      </c>
      <c r="V8" s="104">
        <f>SUM(T5:T8)</f>
        <v>291.49803953349141</v>
      </c>
    </row>
    <row r="9" spans="1:22" ht="14.4" customHeight="1" thickBot="1" x14ac:dyDescent="0.35">
      <c r="A9" s="161"/>
      <c r="B9" s="89" t="s">
        <v>53</v>
      </c>
      <c r="C9" s="90" t="s">
        <v>85</v>
      </c>
      <c r="D9" s="91" t="s">
        <v>105</v>
      </c>
      <c r="E9" s="90">
        <f>SUM(E8*A2)</f>
        <v>79.834091462901242</v>
      </c>
      <c r="F9" s="92">
        <f>SUM(F8*A2)</f>
        <v>2.1667598118378133</v>
      </c>
      <c r="G9" s="149"/>
      <c r="H9" s="149"/>
      <c r="I9" s="149"/>
      <c r="J9" s="152"/>
      <c r="K9" s="93">
        <v>1</v>
      </c>
      <c r="L9" s="71"/>
      <c r="M9" s="93">
        <f t="shared" si="0"/>
        <v>1</v>
      </c>
      <c r="N9" s="94">
        <f t="shared" si="1"/>
        <v>0</v>
      </c>
      <c r="O9" s="66"/>
      <c r="P9" s="90">
        <f t="shared" si="3"/>
        <v>-39.917045731450621</v>
      </c>
      <c r="Q9" s="240"/>
      <c r="R9" s="240"/>
      <c r="S9" s="240"/>
      <c r="T9" s="90">
        <f t="shared" si="2"/>
        <v>79.834091462901242</v>
      </c>
      <c r="U9" s="90">
        <f>SUM(O5:O9)</f>
        <v>0</v>
      </c>
      <c r="V9" s="95">
        <f>SUM(T5:T9)</f>
        <v>371.33213099639266</v>
      </c>
    </row>
    <row r="10" spans="1:22" ht="14.4" customHeight="1" x14ac:dyDescent="0.3">
      <c r="A10" s="162" t="s">
        <v>107</v>
      </c>
      <c r="B10" s="105" t="s">
        <v>54</v>
      </c>
      <c r="C10" s="106" t="s">
        <v>86</v>
      </c>
      <c r="D10" s="107" t="s">
        <v>101</v>
      </c>
      <c r="E10" s="106">
        <f>SUM(E9*A2)</f>
        <v>82.828668233674662</v>
      </c>
      <c r="F10" s="108">
        <f>SUM(F9*A2)</f>
        <v>2.2480349723798496</v>
      </c>
      <c r="G10" s="154">
        <f>SUM(E10:E14)</f>
        <v>446.3997951060033</v>
      </c>
      <c r="H10" s="154">
        <f>SUM(O10:O14)</f>
        <v>0</v>
      </c>
      <c r="I10" s="154">
        <f>SUM(G10-H10)</f>
        <v>446.3997951060033</v>
      </c>
      <c r="J10" s="157">
        <f>SUM(H10/G10)</f>
        <v>0</v>
      </c>
      <c r="K10" s="109">
        <v>1</v>
      </c>
      <c r="L10" s="72"/>
      <c r="M10" s="109">
        <f t="shared" ref="M10:M14" si="4">SUM(K10-L10)</f>
        <v>1</v>
      </c>
      <c r="N10" s="110">
        <f t="shared" si="1"/>
        <v>0</v>
      </c>
      <c r="O10" s="67"/>
      <c r="P10" s="106">
        <f t="shared" si="3"/>
        <v>-41.414334116837331</v>
      </c>
      <c r="Q10" s="218"/>
      <c r="R10" s="218"/>
      <c r="S10" s="218"/>
      <c r="T10" s="106">
        <f t="shared" si="2"/>
        <v>82.828668233674662</v>
      </c>
      <c r="U10" s="106">
        <f>SUM(O5:O10)</f>
        <v>0</v>
      </c>
      <c r="V10" s="111">
        <f>SUM(T5:T10)</f>
        <v>454.16079923006731</v>
      </c>
    </row>
    <row r="11" spans="1:22" ht="14.4" customHeight="1" x14ac:dyDescent="0.3">
      <c r="A11" s="162"/>
      <c r="B11" s="140" t="s">
        <v>55</v>
      </c>
      <c r="C11" s="141" t="s">
        <v>87</v>
      </c>
      <c r="D11" s="142" t="s">
        <v>102</v>
      </c>
      <c r="E11" s="141">
        <f>SUM(E10*A2)</f>
        <v>85.935571579119795</v>
      </c>
      <c r="F11" s="143">
        <f>SUM(F10*A2)</f>
        <v>2.3323587641938177</v>
      </c>
      <c r="G11" s="154"/>
      <c r="H11" s="154"/>
      <c r="I11" s="154"/>
      <c r="J11" s="157"/>
      <c r="K11" s="144">
        <v>1</v>
      </c>
      <c r="L11" s="70"/>
      <c r="M11" s="144">
        <f t="shared" si="4"/>
        <v>1</v>
      </c>
      <c r="N11" s="145">
        <f t="shared" si="1"/>
        <v>0</v>
      </c>
      <c r="O11" s="65"/>
      <c r="P11" s="141">
        <f t="shared" si="3"/>
        <v>-42.967785789559898</v>
      </c>
      <c r="Q11" s="219"/>
      <c r="R11" s="219"/>
      <c r="S11" s="219"/>
      <c r="T11" s="141">
        <f t="shared" si="2"/>
        <v>85.935571579119795</v>
      </c>
      <c r="U11" s="141">
        <f>SUM(O5:O11)</f>
        <v>0</v>
      </c>
      <c r="V11" s="146">
        <f>SUM(T5:T11)</f>
        <v>540.09637080918708</v>
      </c>
    </row>
    <row r="12" spans="1:22" ht="14.4" customHeight="1" x14ac:dyDescent="0.3">
      <c r="A12" s="162"/>
      <c r="B12" s="112" t="s">
        <v>56</v>
      </c>
      <c r="C12" s="113" t="s">
        <v>88</v>
      </c>
      <c r="D12" s="114" t="s">
        <v>103</v>
      </c>
      <c r="E12" s="113">
        <f>SUM(E11*A2)</f>
        <v>89.159014869052569</v>
      </c>
      <c r="F12" s="115">
        <f>SUM(F11*A2)</f>
        <v>2.4198455414387277</v>
      </c>
      <c r="G12" s="154"/>
      <c r="H12" s="154"/>
      <c r="I12" s="154"/>
      <c r="J12" s="157"/>
      <c r="K12" s="116">
        <v>1</v>
      </c>
      <c r="L12" s="70"/>
      <c r="M12" s="116">
        <f t="shared" si="4"/>
        <v>1</v>
      </c>
      <c r="N12" s="117">
        <f t="shared" si="1"/>
        <v>0</v>
      </c>
      <c r="O12" s="65"/>
      <c r="P12" s="113">
        <f t="shared" si="3"/>
        <v>-44.579507434526285</v>
      </c>
      <c r="Q12" s="222"/>
      <c r="R12" s="222"/>
      <c r="S12" s="222"/>
      <c r="T12" s="113">
        <f t="shared" si="2"/>
        <v>89.159014869052569</v>
      </c>
      <c r="U12" s="113">
        <f>SUM(O5:O12)</f>
        <v>0</v>
      </c>
      <c r="V12" s="118">
        <f>SUM(T5:T12)</f>
        <v>629.25538567823969</v>
      </c>
    </row>
    <row r="13" spans="1:22" ht="14.4" customHeight="1" x14ac:dyDescent="0.3">
      <c r="A13" s="162"/>
      <c r="B13" s="140" t="s">
        <v>57</v>
      </c>
      <c r="C13" s="141" t="s">
        <v>89</v>
      </c>
      <c r="D13" s="142" t="s">
        <v>104</v>
      </c>
      <c r="E13" s="141">
        <f>SUM(E12*A2)</f>
        <v>92.503369516790727</v>
      </c>
      <c r="F13" s="143">
        <f>SUM(F12*A2)</f>
        <v>2.510613947698094</v>
      </c>
      <c r="G13" s="154"/>
      <c r="H13" s="154"/>
      <c r="I13" s="154"/>
      <c r="J13" s="157"/>
      <c r="K13" s="144">
        <v>1</v>
      </c>
      <c r="L13" s="70"/>
      <c r="M13" s="144">
        <f t="shared" si="4"/>
        <v>1</v>
      </c>
      <c r="N13" s="145">
        <f t="shared" si="1"/>
        <v>0</v>
      </c>
      <c r="O13" s="65"/>
      <c r="P13" s="141">
        <f t="shared" si="3"/>
        <v>-46.251684758395363</v>
      </c>
      <c r="Q13" s="219"/>
      <c r="R13" s="219"/>
      <c r="S13" s="219"/>
      <c r="T13" s="141">
        <f t="shared" si="2"/>
        <v>92.503369516790727</v>
      </c>
      <c r="U13" s="141">
        <f>SUM(O5:O13)</f>
        <v>0</v>
      </c>
      <c r="V13" s="146">
        <f>SUM(T5:T13)</f>
        <v>721.7587551950304</v>
      </c>
    </row>
    <row r="14" spans="1:22" ht="14.4" customHeight="1" thickBot="1" x14ac:dyDescent="0.35">
      <c r="A14" s="162"/>
      <c r="B14" s="119" t="s">
        <v>58</v>
      </c>
      <c r="C14" s="120" t="s">
        <v>90</v>
      </c>
      <c r="D14" s="121" t="s">
        <v>105</v>
      </c>
      <c r="E14" s="120">
        <f>SUM(E13*A2)</f>
        <v>95.973170907365542</v>
      </c>
      <c r="F14" s="122">
        <f>SUM(F13*A2)</f>
        <v>2.6047870768762493</v>
      </c>
      <c r="G14" s="154"/>
      <c r="H14" s="154"/>
      <c r="I14" s="154"/>
      <c r="J14" s="157"/>
      <c r="K14" s="123">
        <v>1</v>
      </c>
      <c r="L14" s="73"/>
      <c r="M14" s="123">
        <f t="shared" si="4"/>
        <v>1</v>
      </c>
      <c r="N14" s="124">
        <f t="shared" si="1"/>
        <v>0</v>
      </c>
      <c r="O14" s="68"/>
      <c r="P14" s="120">
        <f t="shared" si="3"/>
        <v>-47.986585453682771</v>
      </c>
      <c r="Q14" s="220"/>
      <c r="R14" s="220"/>
      <c r="S14" s="220"/>
      <c r="T14" s="120">
        <f t="shared" si="2"/>
        <v>95.973170907365542</v>
      </c>
      <c r="U14" s="120">
        <f>SUM(O5:O14)</f>
        <v>0</v>
      </c>
      <c r="V14" s="125">
        <f>SUM(T5:T14)</f>
        <v>817.73192610239596</v>
      </c>
    </row>
    <row r="15" spans="1:22" ht="14.4" customHeight="1" x14ac:dyDescent="0.3">
      <c r="A15" s="159" t="s">
        <v>108</v>
      </c>
      <c r="B15" s="96" t="s">
        <v>59</v>
      </c>
      <c r="C15" s="77" t="s">
        <v>91</v>
      </c>
      <c r="D15" s="76" t="s">
        <v>101</v>
      </c>
      <c r="E15" s="77">
        <f>SUM(E14*A2)</f>
        <v>99.573124548100822</v>
      </c>
      <c r="F15" s="78">
        <f>SUM(F14*A2)</f>
        <v>2.7024926401298774</v>
      </c>
      <c r="G15" s="147">
        <f>SUM(E15:E19)</f>
        <v>536.64296848208267</v>
      </c>
      <c r="H15" s="147">
        <f>SUM(O15:O19)</f>
        <v>0</v>
      </c>
      <c r="I15" s="147">
        <f>SUM(G15-H15)</f>
        <v>536.64296848208267</v>
      </c>
      <c r="J15" s="150">
        <f>SUM(H15/G15)</f>
        <v>0</v>
      </c>
      <c r="K15" s="79">
        <v>1</v>
      </c>
      <c r="L15" s="69"/>
      <c r="M15" s="79">
        <f t="shared" ref="M15:M19" si="5">SUM(K15-L15)</f>
        <v>1</v>
      </c>
      <c r="N15" s="80">
        <f t="shared" si="1"/>
        <v>0</v>
      </c>
      <c r="O15" s="64"/>
      <c r="P15" s="77">
        <f t="shared" si="3"/>
        <v>-49.786562274050411</v>
      </c>
      <c r="Q15" s="221"/>
      <c r="R15" s="221"/>
      <c r="S15" s="221"/>
      <c r="T15" s="77">
        <f t="shared" si="2"/>
        <v>99.573124548100822</v>
      </c>
      <c r="U15" s="77">
        <f>SUM(O5:O15)</f>
        <v>0</v>
      </c>
      <c r="V15" s="81">
        <f>SUM(T5:T15)</f>
        <v>917.30505065049681</v>
      </c>
    </row>
    <row r="16" spans="1:22" ht="14.4" customHeight="1" x14ac:dyDescent="0.3">
      <c r="A16" s="160"/>
      <c r="B16" s="98" t="s">
        <v>60</v>
      </c>
      <c r="C16" s="99" t="s">
        <v>92</v>
      </c>
      <c r="D16" s="100" t="s">
        <v>102</v>
      </c>
      <c r="E16" s="99">
        <f>SUM(E15*A2)</f>
        <v>103.30811244990008</v>
      </c>
      <c r="F16" s="101">
        <f>SUM(F15*A2)</f>
        <v>2.803863139061149</v>
      </c>
      <c r="G16" s="148"/>
      <c r="H16" s="148"/>
      <c r="I16" s="148"/>
      <c r="J16" s="151"/>
      <c r="K16" s="102">
        <v>1</v>
      </c>
      <c r="L16" s="70"/>
      <c r="M16" s="102">
        <f t="shared" si="5"/>
        <v>1</v>
      </c>
      <c r="N16" s="103">
        <f t="shared" si="1"/>
        <v>0</v>
      </c>
      <c r="O16" s="65"/>
      <c r="P16" s="99">
        <f t="shared" si="3"/>
        <v>-51.65405622495004</v>
      </c>
      <c r="Q16" s="238"/>
      <c r="R16" s="238"/>
      <c r="S16" s="238"/>
      <c r="T16" s="99">
        <f t="shared" si="2"/>
        <v>103.30811244990008</v>
      </c>
      <c r="U16" s="99">
        <f>SUM(O5:O16)</f>
        <v>0</v>
      </c>
      <c r="V16" s="104">
        <f>SUM(T5:T16)</f>
        <v>1020.6131631003968</v>
      </c>
    </row>
    <row r="17" spans="1:24" ht="14.4" customHeight="1" x14ac:dyDescent="0.3">
      <c r="A17" s="160"/>
      <c r="B17" s="82" t="s">
        <v>61</v>
      </c>
      <c r="C17" s="83" t="s">
        <v>93</v>
      </c>
      <c r="D17" s="84" t="s">
        <v>103</v>
      </c>
      <c r="E17" s="83">
        <f>SUM(E16*A2)</f>
        <v>107.18319974789583</v>
      </c>
      <c r="F17" s="85">
        <f>SUM(F16*A2)</f>
        <v>2.9090360454073325</v>
      </c>
      <c r="G17" s="148"/>
      <c r="H17" s="148"/>
      <c r="I17" s="148"/>
      <c r="J17" s="151"/>
      <c r="K17" s="86">
        <v>1</v>
      </c>
      <c r="L17" s="70"/>
      <c r="M17" s="86">
        <f t="shared" si="5"/>
        <v>1</v>
      </c>
      <c r="N17" s="87">
        <f t="shared" si="1"/>
        <v>0</v>
      </c>
      <c r="O17" s="65"/>
      <c r="P17" s="83">
        <f t="shared" si="3"/>
        <v>-53.591599873947914</v>
      </c>
      <c r="Q17" s="239"/>
      <c r="R17" s="239"/>
      <c r="S17" s="239"/>
      <c r="T17" s="83">
        <f t="shared" si="2"/>
        <v>107.18319974789583</v>
      </c>
      <c r="U17" s="83">
        <f>SUM(O5:O17)</f>
        <v>0</v>
      </c>
      <c r="V17" s="88">
        <f>SUM(T5:T17)</f>
        <v>1127.7963628482926</v>
      </c>
    </row>
    <row r="18" spans="1:24" ht="14.4" customHeight="1" x14ac:dyDescent="0.3">
      <c r="A18" s="160"/>
      <c r="B18" s="98" t="s">
        <v>62</v>
      </c>
      <c r="C18" s="99" t="s">
        <v>94</v>
      </c>
      <c r="D18" s="100" t="s">
        <v>104</v>
      </c>
      <c r="E18" s="99">
        <f>SUM(E17*A2)</f>
        <v>111.20364157043939</v>
      </c>
      <c r="F18" s="101">
        <f>SUM(F17*A2)</f>
        <v>3.0181539874705612</v>
      </c>
      <c r="G18" s="148"/>
      <c r="H18" s="148"/>
      <c r="I18" s="148"/>
      <c r="J18" s="151"/>
      <c r="K18" s="102">
        <v>1</v>
      </c>
      <c r="L18" s="70"/>
      <c r="M18" s="102">
        <f t="shared" si="5"/>
        <v>1</v>
      </c>
      <c r="N18" s="103">
        <f t="shared" si="1"/>
        <v>0</v>
      </c>
      <c r="O18" s="65"/>
      <c r="P18" s="99">
        <f t="shared" si="3"/>
        <v>-55.601820785219694</v>
      </c>
      <c r="Q18" s="238"/>
      <c r="R18" s="238"/>
      <c r="S18" s="238"/>
      <c r="T18" s="99">
        <f t="shared" si="2"/>
        <v>111.20364157043939</v>
      </c>
      <c r="U18" s="99">
        <f>SUM(O5:O18)</f>
        <v>0</v>
      </c>
      <c r="V18" s="104">
        <f>SUM(T5:T18)</f>
        <v>1239.000004418732</v>
      </c>
    </row>
    <row r="19" spans="1:24" ht="14.4" customHeight="1" thickBot="1" x14ac:dyDescent="0.35">
      <c r="A19" s="161"/>
      <c r="B19" s="89" t="s">
        <v>63</v>
      </c>
      <c r="C19" s="90" t="s">
        <v>95</v>
      </c>
      <c r="D19" s="91" t="s">
        <v>105</v>
      </c>
      <c r="E19" s="90">
        <f>SUM(E18*A2)</f>
        <v>115.37489016574656</v>
      </c>
      <c r="F19" s="92">
        <f>SUM(F18*A2)</f>
        <v>3.1313649435405817</v>
      </c>
      <c r="G19" s="149"/>
      <c r="H19" s="149"/>
      <c r="I19" s="149"/>
      <c r="J19" s="152"/>
      <c r="K19" s="93">
        <v>1</v>
      </c>
      <c r="L19" s="71"/>
      <c r="M19" s="93">
        <f t="shared" si="5"/>
        <v>1</v>
      </c>
      <c r="N19" s="97">
        <f t="shared" si="1"/>
        <v>0</v>
      </c>
      <c r="O19" s="66"/>
      <c r="P19" s="90">
        <f t="shared" si="3"/>
        <v>-57.687445082873282</v>
      </c>
      <c r="Q19" s="240"/>
      <c r="R19" s="240"/>
      <c r="S19" s="240"/>
      <c r="T19" s="90">
        <f t="shared" si="2"/>
        <v>115.37489016574656</v>
      </c>
      <c r="U19" s="90">
        <f>SUM(O5:O19)</f>
        <v>0</v>
      </c>
      <c r="V19" s="95">
        <f>SUM(T5:T19)</f>
        <v>1354.3748945844786</v>
      </c>
      <c r="X19" s="9"/>
    </row>
    <row r="20" spans="1:24" ht="14.4" customHeight="1" x14ac:dyDescent="0.3">
      <c r="A20" s="163" t="s">
        <v>109</v>
      </c>
      <c r="B20" s="126" t="s">
        <v>64</v>
      </c>
      <c r="C20" s="127" t="s">
        <v>96</v>
      </c>
      <c r="D20" s="128" t="s">
        <v>101</v>
      </c>
      <c r="E20" s="127">
        <f>SUM(E19*A2)</f>
        <v>119.70260229586371</v>
      </c>
      <c r="F20" s="129">
        <f>SUM(F19*A2)</f>
        <v>3.2488224425727887</v>
      </c>
      <c r="G20" s="153">
        <f>SUM(E20:E24)</f>
        <v>645.12949776976427</v>
      </c>
      <c r="H20" s="153">
        <f>SUM(O20:O24)</f>
        <v>0</v>
      </c>
      <c r="I20" s="153">
        <f>SUM(G20-H20)</f>
        <v>645.12949776976427</v>
      </c>
      <c r="J20" s="156">
        <f>SUM(H20/G20)</f>
        <v>0</v>
      </c>
      <c r="K20" s="130">
        <v>1</v>
      </c>
      <c r="L20" s="69"/>
      <c r="M20" s="130">
        <f t="shared" ref="M20:M24" si="6">SUM(K20-L20)</f>
        <v>1</v>
      </c>
      <c r="N20" s="131">
        <f t="shared" si="1"/>
        <v>0</v>
      </c>
      <c r="O20" s="64"/>
      <c r="P20" s="127">
        <f t="shared" si="3"/>
        <v>-59.851301147931856</v>
      </c>
      <c r="Q20" s="241"/>
      <c r="R20" s="241"/>
      <c r="S20" s="241"/>
      <c r="T20" s="127">
        <f t="shared" si="2"/>
        <v>119.70260229586371</v>
      </c>
      <c r="U20" s="127">
        <f>SUM(O5:O20)</f>
        <v>0</v>
      </c>
      <c r="V20" s="132">
        <f>SUM(T5:T20)</f>
        <v>1474.0774968803423</v>
      </c>
    </row>
    <row r="21" spans="1:24" ht="14.4" customHeight="1" x14ac:dyDescent="0.3">
      <c r="A21" s="162"/>
      <c r="B21" s="140" t="s">
        <v>65</v>
      </c>
      <c r="C21" s="141" t="s">
        <v>97</v>
      </c>
      <c r="D21" s="142" t="s">
        <v>102</v>
      </c>
      <c r="E21" s="141">
        <f>SUM(E20*A2)</f>
        <v>124.19264690798155</v>
      </c>
      <c r="F21" s="143">
        <f>SUM(F20*A2)</f>
        <v>3.3706857723936938</v>
      </c>
      <c r="G21" s="154"/>
      <c r="H21" s="154"/>
      <c r="I21" s="154"/>
      <c r="J21" s="157"/>
      <c r="K21" s="144">
        <v>1</v>
      </c>
      <c r="L21" s="70"/>
      <c r="M21" s="144">
        <f t="shared" si="6"/>
        <v>1</v>
      </c>
      <c r="N21" s="145">
        <f t="shared" si="1"/>
        <v>0</v>
      </c>
      <c r="O21" s="65"/>
      <c r="P21" s="141">
        <f t="shared" si="3"/>
        <v>-62.096323453990777</v>
      </c>
      <c r="Q21" s="219"/>
      <c r="R21" s="219"/>
      <c r="S21" s="219"/>
      <c r="T21" s="141">
        <f t="shared" si="2"/>
        <v>124.19264690798155</v>
      </c>
      <c r="U21" s="141">
        <f>SUM(O5:O21)</f>
        <v>0</v>
      </c>
      <c r="V21" s="146">
        <f>SUM(T5:T21)</f>
        <v>1598.2701437883238</v>
      </c>
      <c r="X21" s="9"/>
    </row>
    <row r="22" spans="1:24" ht="14.4" customHeight="1" x14ac:dyDescent="0.3">
      <c r="A22" s="162"/>
      <c r="B22" s="112" t="s">
        <v>66</v>
      </c>
      <c r="C22" s="113" t="s">
        <v>98</v>
      </c>
      <c r="D22" s="114" t="s">
        <v>103</v>
      </c>
      <c r="E22" s="113">
        <f>SUM(E21*A2)</f>
        <v>128.85111309349995</v>
      </c>
      <c r="F22" s="115">
        <f>SUM(F21*A2)</f>
        <v>3.4971201957161813</v>
      </c>
      <c r="G22" s="154"/>
      <c r="H22" s="154"/>
      <c r="I22" s="154"/>
      <c r="J22" s="157"/>
      <c r="K22" s="116">
        <v>1</v>
      </c>
      <c r="L22" s="70"/>
      <c r="M22" s="116">
        <f t="shared" si="6"/>
        <v>1</v>
      </c>
      <c r="N22" s="117">
        <f t="shared" si="1"/>
        <v>0</v>
      </c>
      <c r="O22" s="65"/>
      <c r="P22" s="113">
        <f t="shared" si="3"/>
        <v>-64.425556546749974</v>
      </c>
      <c r="Q22" s="222"/>
      <c r="R22" s="222"/>
      <c r="S22" s="222"/>
      <c r="T22" s="113">
        <f t="shared" si="2"/>
        <v>128.85111309349995</v>
      </c>
      <c r="U22" s="113">
        <f>SUM(O5:O22)</f>
        <v>0</v>
      </c>
      <c r="V22" s="118">
        <f>SUM(T5:T22)</f>
        <v>1727.1212568818237</v>
      </c>
    </row>
    <row r="23" spans="1:24" ht="14.4" customHeight="1" x14ac:dyDescent="0.3">
      <c r="A23" s="162"/>
      <c r="B23" s="140" t="s">
        <v>67</v>
      </c>
      <c r="C23" s="141" t="s">
        <v>99</v>
      </c>
      <c r="D23" s="142" t="s">
        <v>104</v>
      </c>
      <c r="E23" s="141">
        <f>SUM(E22*A2)</f>
        <v>133.68431834563711</v>
      </c>
      <c r="F23" s="143">
        <f>SUM(F22*A2)</f>
        <v>3.628297174257495</v>
      </c>
      <c r="G23" s="154"/>
      <c r="H23" s="154"/>
      <c r="I23" s="154"/>
      <c r="J23" s="157"/>
      <c r="K23" s="144">
        <v>1</v>
      </c>
      <c r="L23" s="70"/>
      <c r="M23" s="144">
        <f t="shared" si="6"/>
        <v>1</v>
      </c>
      <c r="N23" s="145">
        <f t="shared" si="1"/>
        <v>0</v>
      </c>
      <c r="O23" s="65"/>
      <c r="P23" s="141">
        <f t="shared" si="3"/>
        <v>-66.842159172818555</v>
      </c>
      <c r="Q23" s="219"/>
      <c r="R23" s="219"/>
      <c r="S23" s="219"/>
      <c r="T23" s="141">
        <f t="shared" si="2"/>
        <v>133.68431834563711</v>
      </c>
      <c r="U23" s="141">
        <f>SUM(O5:O23)</f>
        <v>0</v>
      </c>
      <c r="V23" s="146">
        <f>SUM(T5:T23)</f>
        <v>1860.8055752274608</v>
      </c>
    </row>
    <row r="24" spans="1:24" ht="15" customHeight="1" thickBot="1" x14ac:dyDescent="0.35">
      <c r="A24" s="164"/>
      <c r="B24" s="133" t="s">
        <v>68</v>
      </c>
      <c r="C24" s="134" t="s">
        <v>100</v>
      </c>
      <c r="D24" s="135" t="s">
        <v>105</v>
      </c>
      <c r="E24" s="134">
        <f>SUM(E23*A2)</f>
        <v>138.69881712678196</v>
      </c>
      <c r="F24" s="136">
        <f>SUM(F23*A2)</f>
        <v>3.7643946012638936</v>
      </c>
      <c r="G24" s="155"/>
      <c r="H24" s="155"/>
      <c r="I24" s="155"/>
      <c r="J24" s="158"/>
      <c r="K24" s="137">
        <v>1</v>
      </c>
      <c r="L24" s="71"/>
      <c r="M24" s="137">
        <f t="shared" si="6"/>
        <v>1</v>
      </c>
      <c r="N24" s="138">
        <f t="shared" si="1"/>
        <v>0</v>
      </c>
      <c r="O24" s="66"/>
      <c r="P24" s="134">
        <f t="shared" si="3"/>
        <v>-69.34940856339098</v>
      </c>
      <c r="Q24" s="242"/>
      <c r="R24" s="242"/>
      <c r="S24" s="242"/>
      <c r="T24" s="134">
        <f t="shared" si="2"/>
        <v>138.69881712678196</v>
      </c>
      <c r="U24" s="134">
        <f>SUM(O5:O24)</f>
        <v>0</v>
      </c>
      <c r="V24" s="139">
        <f>SUM(T5:T24)</f>
        <v>1999.5043923542428</v>
      </c>
    </row>
    <row r="25" spans="1:24" ht="15" thickBot="1" x14ac:dyDescent="0.35">
      <c r="A25" s="12" t="s">
        <v>20</v>
      </c>
      <c r="B25" s="13" t="s">
        <v>20</v>
      </c>
      <c r="C25" s="13" t="s">
        <v>20</v>
      </c>
      <c r="D25" s="14" t="s">
        <v>19</v>
      </c>
      <c r="E25" s="19">
        <f>SUM(E5:E24)</f>
        <v>1999.5043923542428</v>
      </c>
      <c r="F25" s="15" t="s">
        <v>5</v>
      </c>
      <c r="G25" s="20">
        <f>SUM(G5:G24)</f>
        <v>1999.504392354243</v>
      </c>
      <c r="H25" s="25">
        <f>SUM(H5:H24)</f>
        <v>0</v>
      </c>
      <c r="I25" s="21">
        <f>SUM(G25)-H25</f>
        <v>1999.504392354243</v>
      </c>
      <c r="J25" s="26">
        <f>SUM(O25)/G25</f>
        <v>0</v>
      </c>
      <c r="K25" s="22">
        <f>SUM(K5:K24)</f>
        <v>20</v>
      </c>
      <c r="L25" s="27">
        <f>SUM(L5:L24)</f>
        <v>0</v>
      </c>
      <c r="M25" s="23">
        <f>SUM(M5:M24)-4</f>
        <v>16</v>
      </c>
      <c r="N25" s="28">
        <f>SUM(L25/10)</f>
        <v>0</v>
      </c>
      <c r="O25" s="20">
        <f>SUM(O5:O24)</f>
        <v>0</v>
      </c>
      <c r="P25" s="16" t="s">
        <v>6</v>
      </c>
      <c r="Q25" s="215" t="s">
        <v>7</v>
      </c>
      <c r="R25" s="216"/>
      <c r="S25" s="217"/>
      <c r="T25" s="24">
        <f>SUM(T5:T24)</f>
        <v>1999.5043923542428</v>
      </c>
      <c r="U25" s="17" t="s">
        <v>36</v>
      </c>
      <c r="V25" s="18" t="s">
        <v>36</v>
      </c>
    </row>
    <row r="26" spans="1:24" x14ac:dyDescent="0.3">
      <c r="A26" s="229" t="s">
        <v>8</v>
      </c>
      <c r="B26" s="230"/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1"/>
    </row>
    <row r="27" spans="1:24" x14ac:dyDescent="0.3">
      <c r="A27" s="232" t="s">
        <v>110</v>
      </c>
      <c r="B27" s="233"/>
      <c r="C27" s="233"/>
      <c r="D27" s="226" t="s">
        <v>111</v>
      </c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8"/>
    </row>
    <row r="28" spans="1:24" x14ac:dyDescent="0.3">
      <c r="A28" s="236" t="s">
        <v>34</v>
      </c>
      <c r="B28" s="237"/>
      <c r="C28" s="237"/>
      <c r="D28" s="173" t="s">
        <v>35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5"/>
    </row>
    <row r="29" spans="1:24" x14ac:dyDescent="0.3">
      <c r="A29" s="232" t="s">
        <v>21</v>
      </c>
      <c r="B29" s="233"/>
      <c r="C29" s="233"/>
      <c r="D29" s="226" t="s">
        <v>27</v>
      </c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8"/>
    </row>
    <row r="30" spans="1:24" x14ac:dyDescent="0.3">
      <c r="A30" s="236" t="s">
        <v>22</v>
      </c>
      <c r="B30" s="237"/>
      <c r="C30" s="237"/>
      <c r="D30" s="173" t="s">
        <v>26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5"/>
    </row>
    <row r="31" spans="1:24" x14ac:dyDescent="0.3">
      <c r="A31" s="232" t="s">
        <v>24</v>
      </c>
      <c r="B31" s="233"/>
      <c r="C31" s="233"/>
      <c r="D31" s="226" t="s">
        <v>25</v>
      </c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8"/>
    </row>
    <row r="32" spans="1:24" ht="14.4" customHeight="1" x14ac:dyDescent="0.3">
      <c r="A32" s="234" t="s">
        <v>28</v>
      </c>
      <c r="B32" s="235"/>
      <c r="C32" s="235"/>
      <c r="D32" s="223" t="s">
        <v>46</v>
      </c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</row>
    <row r="33" spans="1:22" ht="14.4" customHeight="1" thickBot="1" x14ac:dyDescent="0.35">
      <c r="A33" s="165" t="s">
        <v>44</v>
      </c>
      <c r="B33" s="166"/>
      <c r="C33" s="166"/>
      <c r="D33" s="179" t="s">
        <v>45</v>
      </c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1"/>
    </row>
    <row r="34" spans="1:22" x14ac:dyDescent="0.3">
      <c r="A34" s="206" t="s">
        <v>47</v>
      </c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8"/>
    </row>
    <row r="35" spans="1:22" x14ac:dyDescent="0.3">
      <c r="A35" s="200"/>
      <c r="B35" s="201"/>
      <c r="C35" s="202"/>
      <c r="D35" s="188" t="s">
        <v>48</v>
      </c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90"/>
    </row>
    <row r="36" spans="1:22" x14ac:dyDescent="0.3">
      <c r="A36" s="197"/>
      <c r="B36" s="198"/>
      <c r="C36" s="199"/>
      <c r="D36" s="185" t="s">
        <v>73</v>
      </c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7"/>
    </row>
    <row r="37" spans="1:22" ht="15" thickBot="1" x14ac:dyDescent="0.35">
      <c r="A37" s="203"/>
      <c r="B37" s="204"/>
      <c r="C37" s="205"/>
      <c r="D37" s="182" t="s">
        <v>32</v>
      </c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4"/>
    </row>
    <row r="38" spans="1:22" ht="15" thickBot="1" x14ac:dyDescent="0.35">
      <c r="A38" s="167" t="s">
        <v>69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9"/>
    </row>
    <row r="39" spans="1:22" x14ac:dyDescent="0.3">
      <c r="A39" s="176" t="s">
        <v>40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8"/>
    </row>
    <row r="40" spans="1:22" x14ac:dyDescent="0.3">
      <c r="A40" s="191" t="s">
        <v>41</v>
      </c>
      <c r="B40" s="192"/>
      <c r="C40" s="193"/>
      <c r="D40" s="173" t="s">
        <v>75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5"/>
    </row>
    <row r="41" spans="1:22" ht="15" thickBot="1" x14ac:dyDescent="0.35">
      <c r="A41" s="194" t="s">
        <v>42</v>
      </c>
      <c r="B41" s="195"/>
      <c r="C41" s="196"/>
      <c r="D41" s="170" t="s">
        <v>43</v>
      </c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2"/>
    </row>
    <row r="42" spans="1:22" x14ac:dyDescent="0.3">
      <c r="E42" s="10"/>
      <c r="G42" s="11"/>
    </row>
  </sheetData>
  <mergeCells count="78">
    <mergeCell ref="Q6:S6"/>
    <mergeCell ref="Q7:S7"/>
    <mergeCell ref="Q8:S8"/>
    <mergeCell ref="Q9:S9"/>
    <mergeCell ref="D28:V28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H5:H9"/>
    <mergeCell ref="D32:V32"/>
    <mergeCell ref="D31:V31"/>
    <mergeCell ref="D30:V30"/>
    <mergeCell ref="D29:V29"/>
    <mergeCell ref="A26:V26"/>
    <mergeCell ref="A27:C27"/>
    <mergeCell ref="A32:C32"/>
    <mergeCell ref="A30:C30"/>
    <mergeCell ref="A31:C31"/>
    <mergeCell ref="A29:C29"/>
    <mergeCell ref="A28:C28"/>
    <mergeCell ref="D27:V27"/>
    <mergeCell ref="A1:V1"/>
    <mergeCell ref="A2:V2"/>
    <mergeCell ref="Q25:S25"/>
    <mergeCell ref="A3:D3"/>
    <mergeCell ref="E3:E4"/>
    <mergeCell ref="G3:J3"/>
    <mergeCell ref="O3:P3"/>
    <mergeCell ref="K3:N3"/>
    <mergeCell ref="T3:V3"/>
    <mergeCell ref="Q10:S10"/>
    <mergeCell ref="Q11:S11"/>
    <mergeCell ref="Q14:S14"/>
    <mergeCell ref="Q3:S4"/>
    <mergeCell ref="Q13:S13"/>
    <mergeCell ref="Q5:S5"/>
    <mergeCell ref="Q12:S12"/>
    <mergeCell ref="A33:C33"/>
    <mergeCell ref="A38:V38"/>
    <mergeCell ref="D41:V41"/>
    <mergeCell ref="D40:V40"/>
    <mergeCell ref="A39:V39"/>
    <mergeCell ref="D33:V33"/>
    <mergeCell ref="D37:V37"/>
    <mergeCell ref="D36:V36"/>
    <mergeCell ref="D35:V35"/>
    <mergeCell ref="A40:C40"/>
    <mergeCell ref="A41:C41"/>
    <mergeCell ref="A36:C36"/>
    <mergeCell ref="A35:C35"/>
    <mergeCell ref="A37:C37"/>
    <mergeCell ref="A34:V34"/>
    <mergeCell ref="A5:A9"/>
    <mergeCell ref="A10:A14"/>
    <mergeCell ref="A15:A19"/>
    <mergeCell ref="A20:A24"/>
    <mergeCell ref="G5:G9"/>
    <mergeCell ref="G15:G19"/>
    <mergeCell ref="I5:I9"/>
    <mergeCell ref="J5:J9"/>
    <mergeCell ref="G10:G14"/>
    <mergeCell ref="H10:H14"/>
    <mergeCell ref="I10:I14"/>
    <mergeCell ref="J10:J14"/>
    <mergeCell ref="H15:H19"/>
    <mergeCell ref="I15:I19"/>
    <mergeCell ref="J15:J19"/>
    <mergeCell ref="G20:G24"/>
    <mergeCell ref="H20:H24"/>
    <mergeCell ref="I20:I24"/>
    <mergeCell ref="J20:J24"/>
  </mergeCells>
  <pageMargins left="0.7" right="0.7" top="0.75" bottom="0.75" header="0.3" footer="0.3"/>
  <pageSetup paperSize="9" orientation="portrait" r:id="rId1"/>
  <ignoredErrors>
    <ignoredError sqref="U14:U23 U5:U13 H5" formulaRange="1"/>
    <ignoredError sqref="J2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B20C0-EE7A-4E86-B143-BB11C2D1AE62}">
  <dimension ref="A1"/>
  <sheetViews>
    <sheetView workbookViewId="0">
      <selection activeCell="D29" sqref="D29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7B6DB-3752-445F-BB41-4D551CF7B292}">
  <dimension ref="A1:F9"/>
  <sheetViews>
    <sheetView zoomScaleNormal="100" workbookViewId="0">
      <selection activeCell="A2" sqref="A2"/>
    </sheetView>
  </sheetViews>
  <sheetFormatPr defaultRowHeight="14.4" x14ac:dyDescent="0.3"/>
  <cols>
    <col min="1" max="6" width="15.77734375" customWidth="1"/>
  </cols>
  <sheetData>
    <row r="1" spans="1:6" ht="64.95" customHeight="1" thickBot="1" x14ac:dyDescent="0.35">
      <c r="A1" s="243" t="s">
        <v>113</v>
      </c>
      <c r="B1" s="244"/>
      <c r="C1" s="244"/>
      <c r="D1" s="244"/>
      <c r="E1" s="244"/>
      <c r="F1" s="245"/>
    </row>
    <row r="2" spans="1:6" ht="64.95" customHeight="1" x14ac:dyDescent="0.3">
      <c r="A2" s="2" t="s">
        <v>37</v>
      </c>
      <c r="B2" s="3" t="s">
        <v>1</v>
      </c>
      <c r="C2" s="4" t="s">
        <v>2</v>
      </c>
      <c r="D2" s="3" t="s">
        <v>78</v>
      </c>
      <c r="E2" s="4" t="s">
        <v>79</v>
      </c>
      <c r="F2" s="5" t="s">
        <v>3</v>
      </c>
    </row>
    <row r="3" spans="1:6" ht="64.95" customHeight="1" x14ac:dyDescent="0.3">
      <c r="A3" s="54">
        <v>10</v>
      </c>
      <c r="B3" s="52">
        <v>3.76</v>
      </c>
      <c r="C3" s="7">
        <f>SUM(A3*B3)</f>
        <v>37.599999999999994</v>
      </c>
      <c r="D3" s="53">
        <v>357</v>
      </c>
      <c r="E3" s="6">
        <f>SUM(D3)/10</f>
        <v>35.700000000000003</v>
      </c>
      <c r="F3" s="8">
        <f>SUM(C3*D3)/10</f>
        <v>1342.3199999999997</v>
      </c>
    </row>
    <row r="4" spans="1:6" ht="64.95" customHeight="1" x14ac:dyDescent="0.3">
      <c r="A4" s="263" t="s">
        <v>33</v>
      </c>
      <c r="B4" s="264"/>
      <c r="C4" s="265">
        <v>1332</v>
      </c>
      <c r="D4" s="266"/>
      <c r="E4" s="266"/>
      <c r="F4" s="267"/>
    </row>
    <row r="5" spans="1:6" ht="64.95" customHeight="1" x14ac:dyDescent="0.3">
      <c r="A5" s="246" t="s">
        <v>80</v>
      </c>
      <c r="B5" s="247"/>
      <c r="C5" s="248">
        <v>1</v>
      </c>
      <c r="D5" s="248"/>
      <c r="E5" s="248"/>
      <c r="F5" s="249"/>
    </row>
    <row r="6" spans="1:6" ht="64.95" customHeight="1" thickBot="1" x14ac:dyDescent="0.35">
      <c r="A6" s="259" t="s">
        <v>4</v>
      </c>
      <c r="B6" s="260"/>
      <c r="C6" s="261">
        <f>SUM(F3)*C5</f>
        <v>1342.3199999999997</v>
      </c>
      <c r="D6" s="261"/>
      <c r="E6" s="261"/>
      <c r="F6" s="262"/>
    </row>
    <row r="7" spans="1:6" x14ac:dyDescent="0.3">
      <c r="A7" s="250" t="s">
        <v>8</v>
      </c>
      <c r="B7" s="251"/>
      <c r="C7" s="251"/>
      <c r="D7" s="251"/>
      <c r="E7" s="251"/>
      <c r="F7" s="252"/>
    </row>
    <row r="8" spans="1:6" ht="15" thickBot="1" x14ac:dyDescent="0.35">
      <c r="A8" s="253"/>
      <c r="B8" s="254"/>
      <c r="C8" s="254"/>
      <c r="D8" s="254"/>
      <c r="E8" s="254"/>
      <c r="F8" s="255"/>
    </row>
    <row r="9" spans="1:6" ht="15" thickBot="1" x14ac:dyDescent="0.35">
      <c r="A9" s="256" t="s">
        <v>76</v>
      </c>
      <c r="B9" s="257"/>
      <c r="C9" s="257"/>
      <c r="D9" s="257"/>
      <c r="E9" s="257"/>
      <c r="F9" s="258"/>
    </row>
  </sheetData>
  <mergeCells count="9">
    <mergeCell ref="A1:F1"/>
    <mergeCell ref="A5:B5"/>
    <mergeCell ref="C5:F5"/>
    <mergeCell ref="A7:F8"/>
    <mergeCell ref="A9:F9"/>
    <mergeCell ref="A6:B6"/>
    <mergeCell ref="C6:F6"/>
    <mergeCell ref="A4:B4"/>
    <mergeCell ref="C4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BF4F4-2544-4489-8B47-406D863BE5D6}">
  <dimension ref="A1:D24"/>
  <sheetViews>
    <sheetView workbookViewId="0">
      <selection sqref="A1:A2"/>
    </sheetView>
  </sheetViews>
  <sheetFormatPr defaultRowHeight="14.4" x14ac:dyDescent="0.3"/>
  <cols>
    <col min="1" max="4" width="15.77734375" customWidth="1"/>
  </cols>
  <sheetData>
    <row r="1" spans="1:4" x14ac:dyDescent="0.3">
      <c r="A1" s="268" t="s">
        <v>12</v>
      </c>
      <c r="B1" s="29" t="s">
        <v>70</v>
      </c>
      <c r="C1" s="270" t="s">
        <v>71</v>
      </c>
      <c r="D1" s="208" t="s">
        <v>72</v>
      </c>
    </row>
    <row r="2" spans="1:4" ht="15" thickBot="1" x14ac:dyDescent="0.35">
      <c r="A2" s="269"/>
      <c r="B2" s="51">
        <v>1</v>
      </c>
      <c r="C2" s="271"/>
      <c r="D2" s="272"/>
    </row>
    <row r="3" spans="1:4" x14ac:dyDescent="0.3">
      <c r="A3" s="30">
        <v>1</v>
      </c>
      <c r="B3" s="31">
        <f>SUM(B2*A3)</f>
        <v>1</v>
      </c>
      <c r="C3" s="55">
        <v>37</v>
      </c>
      <c r="D3" s="32">
        <f>SUM(B3*C3)</f>
        <v>37</v>
      </c>
    </row>
    <row r="4" spans="1:4" x14ac:dyDescent="0.3">
      <c r="A4" s="33">
        <v>1.25</v>
      </c>
      <c r="B4" s="34">
        <f>SUM(B2*A4)</f>
        <v>1.25</v>
      </c>
      <c r="C4" s="56">
        <v>37</v>
      </c>
      <c r="D4" s="35">
        <f>SUM(B4*C4)</f>
        <v>46.25</v>
      </c>
    </row>
    <row r="5" spans="1:4" ht="15" thickBot="1" x14ac:dyDescent="0.35">
      <c r="A5" s="36">
        <v>1.5</v>
      </c>
      <c r="B5" s="37">
        <f>SUM(B2*A5)</f>
        <v>1.5</v>
      </c>
      <c r="C5" s="57">
        <v>37</v>
      </c>
      <c r="D5" s="38">
        <f>SUM(B5*C5)</f>
        <v>55.5</v>
      </c>
    </row>
    <row r="6" spans="1:4" ht="15" thickBot="1" x14ac:dyDescent="0.35">
      <c r="A6" s="39">
        <v>1.75</v>
      </c>
      <c r="B6" s="40">
        <f>SUM(B2*A6)</f>
        <v>1.75</v>
      </c>
      <c r="C6" s="58">
        <v>37</v>
      </c>
      <c r="D6" s="41">
        <f>SUM(B6*C6)</f>
        <v>64.75</v>
      </c>
    </row>
    <row r="7" spans="1:4" x14ac:dyDescent="0.3">
      <c r="A7" s="30">
        <v>2</v>
      </c>
      <c r="B7" s="31">
        <f>SUM(B2*A7)</f>
        <v>2</v>
      </c>
      <c r="C7" s="55">
        <v>37</v>
      </c>
      <c r="D7" s="32">
        <f t="shared" ref="D7:D21" si="0">SUM(B7*C7)</f>
        <v>74</v>
      </c>
    </row>
    <row r="8" spans="1:4" x14ac:dyDescent="0.3">
      <c r="A8" s="33">
        <v>2.25</v>
      </c>
      <c r="B8" s="34">
        <f>SUM(B2*A8)</f>
        <v>2.25</v>
      </c>
      <c r="C8" s="56">
        <v>37</v>
      </c>
      <c r="D8" s="35">
        <f t="shared" si="0"/>
        <v>83.25</v>
      </c>
    </row>
    <row r="9" spans="1:4" ht="15" thickBot="1" x14ac:dyDescent="0.35">
      <c r="A9" s="36">
        <v>2.5</v>
      </c>
      <c r="B9" s="37">
        <f>SUM(B2*A9)</f>
        <v>2.5</v>
      </c>
      <c r="C9" s="57">
        <v>37</v>
      </c>
      <c r="D9" s="38">
        <f t="shared" si="0"/>
        <v>92.5</v>
      </c>
    </row>
    <row r="10" spans="1:4" ht="15" thickBot="1" x14ac:dyDescent="0.35">
      <c r="A10" s="42">
        <v>2.75</v>
      </c>
      <c r="B10" s="43">
        <f>SUM(B2*A10)</f>
        <v>2.75</v>
      </c>
      <c r="C10" s="58">
        <v>37</v>
      </c>
      <c r="D10" s="44">
        <f t="shared" si="0"/>
        <v>101.75</v>
      </c>
    </row>
    <row r="11" spans="1:4" x14ac:dyDescent="0.3">
      <c r="A11" s="30">
        <v>3</v>
      </c>
      <c r="B11" s="31">
        <f>SUM(B2*A11)</f>
        <v>3</v>
      </c>
      <c r="C11" s="55">
        <v>37</v>
      </c>
      <c r="D11" s="32">
        <f t="shared" si="0"/>
        <v>111</v>
      </c>
    </row>
    <row r="12" spans="1:4" x14ac:dyDescent="0.3">
      <c r="A12" s="33">
        <v>3.25</v>
      </c>
      <c r="B12" s="34">
        <f>SUM(B2*A12)</f>
        <v>3.25</v>
      </c>
      <c r="C12" s="56">
        <v>37</v>
      </c>
      <c r="D12" s="35">
        <f t="shared" si="0"/>
        <v>120.25</v>
      </c>
    </row>
    <row r="13" spans="1:4" ht="15" thickBot="1" x14ac:dyDescent="0.35">
      <c r="A13" s="36">
        <v>3.5</v>
      </c>
      <c r="B13" s="37">
        <f>SUM(B2*A13)</f>
        <v>3.5</v>
      </c>
      <c r="C13" s="57">
        <v>37</v>
      </c>
      <c r="D13" s="38">
        <f t="shared" si="0"/>
        <v>129.5</v>
      </c>
    </row>
    <row r="14" spans="1:4" ht="15" thickBot="1" x14ac:dyDescent="0.35">
      <c r="A14" s="45">
        <v>3.75</v>
      </c>
      <c r="B14" s="46">
        <f>SUM(B2*A14)</f>
        <v>3.75</v>
      </c>
      <c r="C14" s="58">
        <v>37</v>
      </c>
      <c r="D14" s="47">
        <f t="shared" si="0"/>
        <v>138.75</v>
      </c>
    </row>
    <row r="15" spans="1:4" x14ac:dyDescent="0.3">
      <c r="A15" s="30">
        <v>4</v>
      </c>
      <c r="B15" s="31">
        <f>SUM(B2*A15)</f>
        <v>4</v>
      </c>
      <c r="C15" s="55">
        <v>37</v>
      </c>
      <c r="D15" s="32">
        <f t="shared" si="0"/>
        <v>148</v>
      </c>
    </row>
    <row r="16" spans="1:4" x14ac:dyDescent="0.3">
      <c r="A16" s="33">
        <v>4.25</v>
      </c>
      <c r="B16" s="34">
        <f>SUM(B2*A16)</f>
        <v>4.25</v>
      </c>
      <c r="C16" s="56">
        <v>37</v>
      </c>
      <c r="D16" s="35">
        <f t="shared" si="0"/>
        <v>157.25</v>
      </c>
    </row>
    <row r="17" spans="1:4" x14ac:dyDescent="0.3">
      <c r="A17" s="33">
        <v>4.5</v>
      </c>
      <c r="B17" s="34">
        <f>SUM(B2*A17)</f>
        <v>4.5</v>
      </c>
      <c r="C17" s="56">
        <v>37</v>
      </c>
      <c r="D17" s="35">
        <f t="shared" si="0"/>
        <v>166.5</v>
      </c>
    </row>
    <row r="18" spans="1:4" x14ac:dyDescent="0.3">
      <c r="A18" s="33">
        <v>4.75</v>
      </c>
      <c r="B18" s="34">
        <f>SUM(B2*A18)</f>
        <v>4.75</v>
      </c>
      <c r="C18" s="56">
        <v>37</v>
      </c>
      <c r="D18" s="35">
        <f t="shared" si="0"/>
        <v>175.75</v>
      </c>
    </row>
    <row r="19" spans="1:4" x14ac:dyDescent="0.3">
      <c r="A19" s="33">
        <v>5</v>
      </c>
      <c r="B19" s="34">
        <f>SUM(B2*A19)</f>
        <v>5</v>
      </c>
      <c r="C19" s="56">
        <v>37</v>
      </c>
      <c r="D19" s="35">
        <f t="shared" si="0"/>
        <v>185</v>
      </c>
    </row>
    <row r="20" spans="1:4" x14ac:dyDescent="0.3">
      <c r="A20" s="33">
        <v>5.25</v>
      </c>
      <c r="B20" s="34">
        <f>SUM(B2*A20)</f>
        <v>5.25</v>
      </c>
      <c r="C20" s="56">
        <v>37</v>
      </c>
      <c r="D20" s="35">
        <f t="shared" si="0"/>
        <v>194.25</v>
      </c>
    </row>
    <row r="21" spans="1:4" ht="15" thickBot="1" x14ac:dyDescent="0.35">
      <c r="A21" s="48">
        <v>5.5</v>
      </c>
      <c r="B21" s="49">
        <f>SUM(B2*A21)</f>
        <v>5.5</v>
      </c>
      <c r="C21" s="59">
        <v>37</v>
      </c>
      <c r="D21" s="50">
        <f t="shared" si="0"/>
        <v>203.5</v>
      </c>
    </row>
    <row r="22" spans="1:4" x14ac:dyDescent="0.3">
      <c r="A22" s="250" t="s">
        <v>8</v>
      </c>
      <c r="B22" s="251"/>
      <c r="C22" s="251"/>
      <c r="D22" s="252"/>
    </row>
    <row r="23" spans="1:4" ht="15" thickBot="1" x14ac:dyDescent="0.35">
      <c r="A23" s="253"/>
      <c r="B23" s="254"/>
      <c r="C23" s="254"/>
      <c r="D23" s="255"/>
    </row>
    <row r="24" spans="1:4" ht="15" thickBot="1" x14ac:dyDescent="0.35">
      <c r="A24" s="256" t="s">
        <v>77</v>
      </c>
      <c r="B24" s="257"/>
      <c r="C24" s="257"/>
      <c r="D24" s="258"/>
    </row>
  </sheetData>
  <mergeCells count="5">
    <mergeCell ref="A1:A2"/>
    <mergeCell ref="C1:C2"/>
    <mergeCell ref="D1:D2"/>
    <mergeCell ref="A22:D23"/>
    <mergeCell ref="A24:D24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MM</vt:lpstr>
      <vt:lpstr>Grafy</vt:lpstr>
      <vt:lpstr>Vzorce DAX</vt:lpstr>
      <vt:lpstr>Objemy a hodnoty (ceny) za 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</dc:creator>
  <cp:lastModifiedBy>Vladimír Beszédes</cp:lastModifiedBy>
  <dcterms:created xsi:type="dcterms:W3CDTF">2020-03-31T13:31:34Z</dcterms:created>
  <dcterms:modified xsi:type="dcterms:W3CDTF">2021-01-17T09:30:39Z</dcterms:modified>
</cp:coreProperties>
</file>