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acovná plocha\21. Money manažment na 4 týždni\Pracovné dokumenty\"/>
    </mc:Choice>
  </mc:AlternateContent>
  <xr:revisionPtr revIDLastSave="0" documentId="13_ncr:1_{3E432C11-B255-4CC0-9736-42B70FBF9A26}" xr6:coauthVersionLast="45" xr6:coauthVersionMax="45" xr10:uidLastSave="{00000000-0000-0000-0000-000000000000}"/>
  <bookViews>
    <workbookView xWindow="-108" yWindow="-108" windowWidth="23256" windowHeight="12528" tabRatio="829" activeTab="1" xr2:uid="{4D67928F-73D9-4BF9-B0B9-4FCAFB7C4F39}"/>
  </bookViews>
  <sheets>
    <sheet name="24–27T (základ, bez zvyšovania)" sheetId="17" r:id="rId1"/>
    <sheet name="Vzorce DAX a FX" sheetId="16" r:id="rId2"/>
    <sheet name="24–27T (so zvyšovaním)" sheetId="18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0" i="18" l="1"/>
  <c r="I25" i="18"/>
  <c r="I20" i="18"/>
  <c r="I15" i="18"/>
  <c r="G11" i="18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E11" i="18"/>
  <c r="M10" i="18"/>
  <c r="M11" i="18" s="1"/>
  <c r="I10" i="18"/>
  <c r="I30" i="18" s="1"/>
  <c r="F10" i="18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N11" i="18" l="1"/>
  <c r="E12" i="18"/>
  <c r="M12" i="18" s="1"/>
  <c r="N10" i="18"/>
  <c r="F10" i="17"/>
  <c r="E13" i="18" l="1"/>
  <c r="E14" i="18" s="1"/>
  <c r="E15" i="18" s="1"/>
  <c r="M13" i="18"/>
  <c r="N12" i="18"/>
  <c r="E11" i="17"/>
  <c r="M14" i="18" l="1"/>
  <c r="N13" i="18"/>
  <c r="H10" i="18"/>
  <c r="E16" i="18"/>
  <c r="E12" i="17"/>
  <c r="E17" i="18" l="1"/>
  <c r="E18" i="18" s="1"/>
  <c r="E19" i="18" s="1"/>
  <c r="E20" i="18" s="1"/>
  <c r="M15" i="18"/>
  <c r="N14" i="18"/>
  <c r="J10" i="18"/>
  <c r="K10" i="18"/>
  <c r="L30" i="17"/>
  <c r="I25" i="17"/>
  <c r="I20" i="17"/>
  <c r="I15" i="17"/>
  <c r="G11" i="17"/>
  <c r="E13" i="17"/>
  <c r="E14" i="17" s="1"/>
  <c r="E15" i="17" s="1"/>
  <c r="M10" i="17"/>
  <c r="I10" i="17"/>
  <c r="H15" i="18" l="1"/>
  <c r="M16" i="18"/>
  <c r="N15" i="18"/>
  <c r="K15" i="18"/>
  <c r="J15" i="18"/>
  <c r="E21" i="18"/>
  <c r="I30" i="17"/>
  <c r="M11" i="17"/>
  <c r="N11" i="17" s="1"/>
  <c r="E16" i="17"/>
  <c r="E17" i="17" s="1"/>
  <c r="E18" i="17" s="1"/>
  <c r="E19" i="17" s="1"/>
  <c r="E20" i="17" s="1"/>
  <c r="F11" i="17"/>
  <c r="F12" i="17" s="1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H10" i="17"/>
  <c r="N10" i="17"/>
  <c r="G12" i="17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E8" i="16"/>
  <c r="E22" i="18" l="1"/>
  <c r="E23" i="18" s="1"/>
  <c r="E24" i="18" s="1"/>
  <c r="E25" i="18" s="1"/>
  <c r="M17" i="18"/>
  <c r="N16" i="18"/>
  <c r="M12" i="17"/>
  <c r="N12" i="17" s="1"/>
  <c r="H15" i="17"/>
  <c r="K15" i="17" s="1"/>
  <c r="J10" i="17"/>
  <c r="K10" i="17"/>
  <c r="E21" i="17"/>
  <c r="E26" i="18" l="1"/>
  <c r="E27" i="18" s="1"/>
  <c r="E28" i="18" s="1"/>
  <c r="E29" i="18" s="1"/>
  <c r="E30" i="18" s="1"/>
  <c r="M18" i="18"/>
  <c r="N17" i="18"/>
  <c r="H20" i="18"/>
  <c r="M13" i="17"/>
  <c r="M14" i="17" s="1"/>
  <c r="J15" i="17"/>
  <c r="E22" i="17"/>
  <c r="E23" i="17" s="1"/>
  <c r="E24" i="17" s="1"/>
  <c r="E25" i="17" s="1"/>
  <c r="M19" i="18" l="1"/>
  <c r="N18" i="18"/>
  <c r="K20" i="18"/>
  <c r="J20" i="18"/>
  <c r="H25" i="18"/>
  <c r="H30" i="18" s="1"/>
  <c r="N13" i="17"/>
  <c r="H20" i="17"/>
  <c r="J20" i="17" s="1"/>
  <c r="M15" i="17"/>
  <c r="N14" i="17"/>
  <c r="E26" i="17"/>
  <c r="L8" i="16"/>
  <c r="J8" i="16"/>
  <c r="M8" i="16" s="1"/>
  <c r="J10" i="16" s="1"/>
  <c r="M20" i="18" l="1"/>
  <c r="N19" i="18"/>
  <c r="K30" i="18"/>
  <c r="J30" i="18"/>
  <c r="J25" i="18"/>
  <c r="K25" i="18"/>
  <c r="K20" i="17"/>
  <c r="E27" i="17"/>
  <c r="E28" i="17" s="1"/>
  <c r="E29" i="17" s="1"/>
  <c r="M16" i="17"/>
  <c r="N15" i="17"/>
  <c r="C8" i="16"/>
  <c r="F8" i="16" s="1"/>
  <c r="C10" i="16" s="1"/>
  <c r="M21" i="18" l="1"/>
  <c r="N20" i="18"/>
  <c r="H25" i="17"/>
  <c r="J25" i="17" s="1"/>
  <c r="M17" i="17"/>
  <c r="N16" i="17"/>
  <c r="N21" i="18" l="1"/>
  <c r="M22" i="18"/>
  <c r="K25" i="17"/>
  <c r="H30" i="17"/>
  <c r="E30" i="17"/>
  <c r="M18" i="17"/>
  <c r="N17" i="17"/>
  <c r="M23" i="18" l="1"/>
  <c r="N22" i="18"/>
  <c r="J30" i="17"/>
  <c r="K30" i="17"/>
  <c r="M19" i="17"/>
  <c r="N18" i="17"/>
  <c r="M24" i="18" l="1"/>
  <c r="N23" i="18"/>
  <c r="M20" i="17"/>
  <c r="N19" i="17"/>
  <c r="M25" i="18" l="1"/>
  <c r="N24" i="18"/>
  <c r="M21" i="17"/>
  <c r="N20" i="17"/>
  <c r="M26" i="18" l="1"/>
  <c r="N25" i="18"/>
  <c r="M22" i="17"/>
  <c r="N21" i="17"/>
  <c r="M27" i="18" l="1"/>
  <c r="N26" i="18"/>
  <c r="M23" i="17"/>
  <c r="N22" i="17"/>
  <c r="M28" i="18" l="1"/>
  <c r="N27" i="18"/>
  <c r="M24" i="17"/>
  <c r="N23" i="17"/>
  <c r="M29" i="18" l="1"/>
  <c r="N29" i="18" s="1"/>
  <c r="N28" i="18"/>
  <c r="M25" i="17"/>
  <c r="N24" i="17"/>
  <c r="M26" i="17" l="1"/>
  <c r="N25" i="17"/>
  <c r="M27" i="17" l="1"/>
  <c r="N26" i="17"/>
  <c r="M28" i="17" l="1"/>
  <c r="N27" i="17"/>
  <c r="M29" i="17" l="1"/>
  <c r="N28" i="17"/>
  <c r="N29" i="17" l="1"/>
</calcChain>
</file>

<file path=xl/sharedStrings.xml><?xml version="1.0" encoding="utf-8"?>
<sst xmlns="http://schemas.openxmlformats.org/spreadsheetml/2006/main" count="213" uniqueCount="92">
  <si>
    <t>1. deň</t>
  </si>
  <si>
    <t>2. deň</t>
  </si>
  <si>
    <t>3. deň</t>
  </si>
  <si>
    <t>4. deň</t>
  </si>
  <si>
    <t>5. deň</t>
  </si>
  <si>
    <t>6. deň</t>
  </si>
  <si>
    <t>7. deň</t>
  </si>
  <si>
    <t>8. deň</t>
  </si>
  <si>
    <t>9. deň</t>
  </si>
  <si>
    <t>10. deň</t>
  </si>
  <si>
    <t>11. deň</t>
  </si>
  <si>
    <t>12. deň</t>
  </si>
  <si>
    <t>13. deň</t>
  </si>
  <si>
    <t>14. deň</t>
  </si>
  <si>
    <t>15. deň</t>
  </si>
  <si>
    <t>Spolu</t>
  </si>
  <si>
    <t>Pondelok</t>
  </si>
  <si>
    <t>Utorok</t>
  </si>
  <si>
    <t>Štvrtok</t>
  </si>
  <si>
    <t>Piatok</t>
  </si>
  <si>
    <t>16. deň</t>
  </si>
  <si>
    <t>DAX</t>
  </si>
  <si>
    <t>4 týždne</t>
  </si>
  <si>
    <t>Loty</t>
  </si>
  <si>
    <t>Suma</t>
  </si>
  <si>
    <t>Celková suma</t>
  </si>
  <si>
    <t>Finálny výsledok</t>
  </si>
  <si>
    <t>FX</t>
  </si>
  <si>
    <t>Poznámka</t>
  </si>
  <si>
    <t>17. deň</t>
  </si>
  <si>
    <t>18. deň</t>
  </si>
  <si>
    <t>19. deň</t>
  </si>
  <si>
    <t>20. deň</t>
  </si>
  <si>
    <t>24.</t>
  </si>
  <si>
    <t>25.</t>
  </si>
  <si>
    <t>26.</t>
  </si>
  <si>
    <t>8. jún</t>
  </si>
  <si>
    <t>9. jún</t>
  </si>
  <si>
    <t>10. jún</t>
  </si>
  <si>
    <t>11. jún</t>
  </si>
  <si>
    <t>12. jún</t>
  </si>
  <si>
    <t>15. jún</t>
  </si>
  <si>
    <t>16. jún</t>
  </si>
  <si>
    <t>17. jún</t>
  </si>
  <si>
    <t>18. jún</t>
  </si>
  <si>
    <t>19. jún</t>
  </si>
  <si>
    <t>22. jún</t>
  </si>
  <si>
    <t>23. jún</t>
  </si>
  <si>
    <t>24. jún</t>
  </si>
  <si>
    <t>25. jún</t>
  </si>
  <si>
    <t>26. jún</t>
  </si>
  <si>
    <t>Streda</t>
  </si>
  <si>
    <t>Calendar data</t>
  </si>
  <si>
    <t>ΞΞΞΞΞΞΞΞΞΞ</t>
  </si>
  <si>
    <t>ΞΞΞΞΞΞΞΞΞΞΞΞ</t>
  </si>
  <si>
    <t>ΞΞΞΞΞΞΞΞΞΞΞΞΞΞΞΞΞΞΞΞΞΞΞΞΞΞΞΞΞΞΞΞΞΞΞΞΞΞΞΞΞΞΞΞΞΞΞΞΞΞΞΞΞΞΞΞΞΞΞΞΞΞΞΞΞΞΞΞΞΞΞΞ</t>
  </si>
  <si>
    <t>20 dní</t>
  </si>
  <si>
    <t>29. jún</t>
  </si>
  <si>
    <t>30. jún</t>
  </si>
  <si>
    <t>1. júl</t>
  </si>
  <si>
    <t>2. júl</t>
  </si>
  <si>
    <t>3. júl</t>
  </si>
  <si>
    <t>27.</t>
  </si>
  <si>
    <t>DAX CZK (± 20 %)</t>
  </si>
  <si>
    <t>FX CZK (± 20 %)</t>
  </si>
  <si>
    <t>Legenda</t>
  </si>
  <si>
    <t>Cena za 1 pip pri objeme 1 L</t>
  </si>
  <si>
    <t>Tick value</t>
  </si>
  <si>
    <t>Pips</t>
  </si>
  <si>
    <t>Tisk value</t>
  </si>
  <si>
    <t>Počet obchodov (prípadne dní)</t>
  </si>
  <si>
    <t>Nepodfarbená bunka (biela) – upraviť cenu za príslušný inštrument pri objeme 1 lot; v tomto prípade je cena orientačná (±)</t>
  </si>
  <si>
    <t>Týždeň</t>
  </si>
  <si>
    <t>Dátum</t>
  </si>
  <si>
    <t>Deň</t>
  </si>
  <si>
    <t>Denný plán</t>
  </si>
  <si>
    <t>Objem</t>
  </si>
  <si>
    <t>Plán v CZK</t>
  </si>
  <si>
    <t>Splnené</t>
  </si>
  <si>
    <t>Splniť</t>
  </si>
  <si>
    <t>Splnené v %</t>
  </si>
  <si>
    <t>Týždenné údaje</t>
  </si>
  <si>
    <t>Denné údaje</t>
  </si>
  <si>
    <t>Plán</t>
  </si>
  <si>
    <t>Možnosť straty</t>
  </si>
  <si>
    <t>Obch. deň</t>
  </si>
  <si>
    <t>Žlto podfarbená bunka (Denný plán) – predpokladaný zisk; pre ilustráciu som uviedol 800 CZK</t>
  </si>
  <si>
    <t>Žlto podfarbené bunky – doplniť/zmeniť veľkosť pozície (Loty), predpokladaný zisk/stratu obchodu (Tick value) a prípadne počet obchodov (dní). Hodnota tick value je automaticky prerátavaná na pips</t>
  </si>
  <si>
    <t>Červeno podfarbená bunka – percentuálna možnosť zvyšovania objemu a zisku (aktuálne zapísané bez zvyšovania)</t>
  </si>
  <si>
    <t>Červeno podfarbená bunka – percentuálna možnosť zvyšovania objemu a zisku (aktuálne zapísané zvyšovanie 1,015 násobku)</t>
  </si>
  <si>
    <t>Žlto podfarbená bunka (DAX) – objem obchodu; pre ilustráciu som uviedol 0,1 L; FX sa preratúva automaticky v závislosti na DAX 3 : 1</t>
  </si>
  <si>
    <t>Možnosť straty pre ilustráciu som určil ako hodnotu 50 % zo zisku nad rámec plánovaného zisku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</si>
</sst>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L-819]"/>
    <numFmt numFmtId="165" formatCode="#,##0.00\ [$EUR]"/>
    <numFmt numFmtId="166" formatCode="#,##0.00\ [$CZK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7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2" fillId="3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49" fontId="2" fillId="3" borderId="3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165" fontId="4" fillId="4" borderId="12" xfId="0" applyNumberFormat="1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vertical="center"/>
    </xf>
    <xf numFmtId="165" fontId="4" fillId="8" borderId="12" xfId="0" applyNumberFormat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vertical="center"/>
    </xf>
    <xf numFmtId="49" fontId="2" fillId="8" borderId="3" xfId="0" applyNumberFormat="1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2" fillId="8" borderId="1" xfId="0" applyNumberFormat="1" applyFont="1" applyFill="1" applyBorder="1" applyAlignment="1">
      <alignment vertical="center"/>
    </xf>
    <xf numFmtId="0" fontId="2" fillId="8" borderId="7" xfId="0" applyFont="1" applyFill="1" applyBorder="1" applyAlignment="1">
      <alignment vertical="center"/>
    </xf>
    <xf numFmtId="49" fontId="2" fillId="8" borderId="7" xfId="0" applyNumberFormat="1" applyFont="1" applyFill="1" applyBorder="1" applyAlignment="1">
      <alignment vertical="center"/>
    </xf>
    <xf numFmtId="0" fontId="2" fillId="4" borderId="16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49" fontId="2" fillId="8" borderId="22" xfId="0" applyNumberFormat="1" applyFont="1" applyFill="1" applyBorder="1" applyAlignment="1">
      <alignment vertical="center"/>
    </xf>
    <xf numFmtId="49" fontId="2" fillId="8" borderId="16" xfId="0" applyNumberFormat="1" applyFont="1" applyFill="1" applyBorder="1" applyAlignment="1">
      <alignment vertical="center"/>
    </xf>
    <xf numFmtId="0" fontId="2" fillId="8" borderId="1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8" borderId="6" xfId="0" applyFont="1" applyFill="1" applyBorder="1" applyAlignment="1">
      <alignment vertical="center"/>
    </xf>
    <xf numFmtId="0" fontId="2" fillId="8" borderId="8" xfId="0" applyFont="1" applyFill="1" applyBorder="1" applyAlignment="1">
      <alignment vertical="center"/>
    </xf>
    <xf numFmtId="0" fontId="4" fillId="8" borderId="13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6" fontId="1" fillId="6" borderId="1" xfId="0" applyNumberFormat="1" applyFont="1" applyFill="1" applyBorder="1" applyAlignment="1">
      <alignment horizontal="center" vertical="center"/>
    </xf>
    <xf numFmtId="166" fontId="1" fillId="6" borderId="6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166" fontId="2" fillId="5" borderId="36" xfId="0" applyNumberFormat="1" applyFont="1" applyFill="1" applyBorder="1" applyAlignment="1">
      <alignment vertical="center"/>
    </xf>
    <xf numFmtId="166" fontId="2" fillId="3" borderId="20" xfId="0" applyNumberFormat="1" applyFont="1" applyFill="1" applyBorder="1" applyAlignment="1">
      <alignment vertical="center"/>
    </xf>
    <xf numFmtId="166" fontId="2" fillId="3" borderId="37" xfId="0" applyNumberFormat="1" applyFont="1" applyFill="1" applyBorder="1" applyAlignment="1">
      <alignment vertical="center"/>
    </xf>
    <xf numFmtId="166" fontId="2" fillId="8" borderId="36" xfId="0" applyNumberFormat="1" applyFont="1" applyFill="1" applyBorder="1" applyAlignment="1">
      <alignment vertical="center"/>
    </xf>
    <xf numFmtId="166" fontId="2" fillId="8" borderId="2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3" borderId="38" xfId="0" applyNumberFormat="1" applyFont="1" applyFill="1" applyBorder="1" applyAlignment="1">
      <alignment vertical="center"/>
    </xf>
    <xf numFmtId="166" fontId="2" fillId="3" borderId="39" xfId="0" applyNumberFormat="1" applyFont="1" applyFill="1" applyBorder="1" applyAlignment="1">
      <alignment vertical="center"/>
    </xf>
    <xf numFmtId="166" fontId="2" fillId="4" borderId="10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164" fontId="2" fillId="5" borderId="4" xfId="0" applyNumberFormat="1" applyFont="1" applyFill="1" applyBorder="1" applyAlignment="1">
      <alignment vertical="center"/>
    </xf>
    <xf numFmtId="164" fontId="2" fillId="3" borderId="5" xfId="0" applyNumberFormat="1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vertical="center"/>
    </xf>
    <xf numFmtId="164" fontId="2" fillId="3" borderId="25" xfId="0" applyNumberFormat="1" applyFont="1" applyFill="1" applyBorder="1" applyAlignment="1">
      <alignment vertical="center"/>
    </xf>
    <xf numFmtId="164" fontId="2" fillId="3" borderId="8" xfId="0" applyNumberFormat="1" applyFont="1" applyFill="1" applyBorder="1" applyAlignment="1">
      <alignment vertical="center"/>
    </xf>
    <xf numFmtId="164" fontId="2" fillId="8" borderId="2" xfId="0" applyNumberFormat="1" applyFont="1" applyFill="1" applyBorder="1" applyAlignment="1">
      <alignment vertical="center"/>
    </xf>
    <xf numFmtId="164" fontId="2" fillId="8" borderId="4" xfId="0" applyNumberFormat="1" applyFont="1" applyFill="1" applyBorder="1" applyAlignment="1">
      <alignment vertical="center"/>
    </xf>
    <xf numFmtId="164" fontId="2" fillId="8" borderId="5" xfId="0" applyNumberFormat="1" applyFont="1" applyFill="1" applyBorder="1" applyAlignment="1">
      <alignment vertical="center"/>
    </xf>
    <xf numFmtId="164" fontId="2" fillId="8" borderId="6" xfId="0" applyNumberFormat="1" applyFont="1" applyFill="1" applyBorder="1" applyAlignment="1">
      <alignment vertical="center"/>
    </xf>
    <xf numFmtId="164" fontId="2" fillId="8" borderId="25" xfId="0" applyNumberFormat="1" applyFont="1" applyFill="1" applyBorder="1" applyAlignment="1">
      <alignment vertical="center"/>
    </xf>
    <xf numFmtId="164" fontId="2" fillId="8" borderId="8" xfId="0" applyNumberFormat="1" applyFont="1" applyFill="1" applyBorder="1" applyAlignment="1">
      <alignment vertical="center"/>
    </xf>
    <xf numFmtId="164" fontId="2" fillId="3" borderId="28" xfId="0" applyNumberFormat="1" applyFont="1" applyFill="1" applyBorder="1" applyAlignment="1">
      <alignment vertical="center"/>
    </xf>
    <xf numFmtId="164" fontId="2" fillId="3" borderId="29" xfId="0" applyNumberFormat="1" applyFont="1" applyFill="1" applyBorder="1" applyAlignment="1">
      <alignment vertical="center"/>
    </xf>
    <xf numFmtId="164" fontId="2" fillId="3" borderId="27" xfId="0" applyNumberFormat="1" applyFont="1" applyFill="1" applyBorder="1" applyAlignment="1">
      <alignment vertical="center"/>
    </xf>
    <xf numFmtId="164" fontId="2" fillId="3" borderId="17" xfId="0" applyNumberFormat="1" applyFont="1" applyFill="1" applyBorder="1" applyAlignment="1">
      <alignment vertical="center"/>
    </xf>
    <xf numFmtId="164" fontId="2" fillId="8" borderId="11" xfId="0" applyNumberFormat="1" applyFont="1" applyFill="1" applyBorder="1" applyAlignment="1">
      <alignment vertical="center"/>
    </xf>
    <xf numFmtId="164" fontId="2" fillId="4" borderId="13" xfId="0" applyNumberFormat="1" applyFont="1" applyFill="1" applyBorder="1" applyAlignment="1">
      <alignment vertical="center"/>
    </xf>
    <xf numFmtId="166" fontId="2" fillId="8" borderId="11" xfId="0" applyNumberFormat="1" applyFont="1" applyFill="1" applyBorder="1" applyAlignment="1">
      <alignment vertical="center"/>
    </xf>
    <xf numFmtId="166" fontId="2" fillId="4" borderId="12" xfId="0" applyNumberFormat="1" applyFont="1" applyFill="1" applyBorder="1" applyAlignment="1">
      <alignment vertical="center"/>
    </xf>
    <xf numFmtId="166" fontId="2" fillId="8" borderId="12" xfId="0" applyNumberFormat="1" applyFont="1" applyFill="1" applyBorder="1" applyAlignment="1">
      <alignment vertical="center"/>
    </xf>
    <xf numFmtId="166" fontId="2" fillId="3" borderId="2" xfId="0" applyNumberFormat="1" applyFont="1" applyFill="1" applyBorder="1" applyAlignment="1">
      <alignment vertical="center"/>
    </xf>
    <xf numFmtId="166" fontId="2" fillId="3" borderId="3" xfId="0" applyNumberFormat="1" applyFont="1" applyFill="1" applyBorder="1" applyAlignment="1">
      <alignment vertical="center"/>
    </xf>
    <xf numFmtId="166" fontId="2" fillId="3" borderId="4" xfId="0" applyNumberFormat="1" applyFont="1" applyFill="1" applyBorder="1" applyAlignment="1">
      <alignment vertical="center"/>
    </xf>
    <xf numFmtId="166" fontId="2" fillId="3" borderId="5" xfId="0" applyNumberFormat="1" applyFont="1" applyFill="1" applyBorder="1" applyAlignment="1">
      <alignment vertical="center"/>
    </xf>
    <xf numFmtId="166" fontId="2" fillId="3" borderId="1" xfId="0" applyNumberFormat="1" applyFont="1" applyFill="1" applyBorder="1" applyAlignment="1">
      <alignment vertical="center"/>
    </xf>
    <xf numFmtId="166" fontId="2" fillId="3" borderId="6" xfId="0" applyNumberFormat="1" applyFont="1" applyFill="1" applyBorder="1" applyAlignment="1">
      <alignment vertical="center"/>
    </xf>
    <xf numFmtId="166" fontId="2" fillId="3" borderId="25" xfId="0" applyNumberFormat="1" applyFont="1" applyFill="1" applyBorder="1" applyAlignment="1">
      <alignment vertical="center"/>
    </xf>
    <xf numFmtId="166" fontId="2" fillId="3" borderId="7" xfId="0" applyNumberFormat="1" applyFont="1" applyFill="1" applyBorder="1" applyAlignment="1">
      <alignment vertical="center"/>
    </xf>
    <xf numFmtId="166" fontId="2" fillId="3" borderId="8" xfId="0" applyNumberFormat="1" applyFont="1" applyFill="1" applyBorder="1" applyAlignment="1">
      <alignment vertical="center"/>
    </xf>
    <xf numFmtId="166" fontId="2" fillId="8" borderId="2" xfId="0" applyNumberFormat="1" applyFont="1" applyFill="1" applyBorder="1" applyAlignment="1">
      <alignment vertical="center"/>
    </xf>
    <xf numFmtId="166" fontId="2" fillId="8" borderId="3" xfId="0" applyNumberFormat="1" applyFont="1" applyFill="1" applyBorder="1" applyAlignment="1">
      <alignment vertical="center"/>
    </xf>
    <xf numFmtId="166" fontId="2" fillId="8" borderId="4" xfId="0" applyNumberFormat="1" applyFont="1" applyFill="1" applyBorder="1" applyAlignment="1">
      <alignment vertical="center"/>
    </xf>
    <xf numFmtId="166" fontId="2" fillId="8" borderId="5" xfId="0" applyNumberFormat="1" applyFont="1" applyFill="1" applyBorder="1" applyAlignment="1">
      <alignment vertical="center"/>
    </xf>
    <xf numFmtId="166" fontId="2" fillId="8" borderId="1" xfId="0" applyNumberFormat="1" applyFont="1" applyFill="1" applyBorder="1" applyAlignment="1">
      <alignment vertical="center"/>
    </xf>
    <xf numFmtId="166" fontId="2" fillId="8" borderId="6" xfId="0" applyNumberFormat="1" applyFont="1" applyFill="1" applyBorder="1" applyAlignment="1">
      <alignment vertical="center"/>
    </xf>
    <xf numFmtId="166" fontId="2" fillId="8" borderId="25" xfId="0" applyNumberFormat="1" applyFont="1" applyFill="1" applyBorder="1" applyAlignment="1">
      <alignment vertical="center"/>
    </xf>
    <xf numFmtId="166" fontId="2" fillId="8" borderId="7" xfId="0" applyNumberFormat="1" applyFont="1" applyFill="1" applyBorder="1" applyAlignment="1">
      <alignment vertical="center"/>
    </xf>
    <xf numFmtId="166" fontId="2" fillId="8" borderId="8" xfId="0" applyNumberFormat="1" applyFont="1" applyFill="1" applyBorder="1" applyAlignment="1">
      <alignment vertical="center"/>
    </xf>
    <xf numFmtId="166" fontId="2" fillId="3" borderId="28" xfId="0" applyNumberFormat="1" applyFont="1" applyFill="1" applyBorder="1" applyAlignment="1">
      <alignment vertical="center"/>
    </xf>
    <xf numFmtId="166" fontId="2" fillId="3" borderId="22" xfId="0" applyNumberFormat="1" applyFont="1" applyFill="1" applyBorder="1" applyAlignment="1">
      <alignment vertical="center"/>
    </xf>
    <xf numFmtId="166" fontId="2" fillId="3" borderId="29" xfId="0" applyNumberFormat="1" applyFont="1" applyFill="1" applyBorder="1" applyAlignment="1">
      <alignment vertical="center"/>
    </xf>
    <xf numFmtId="166" fontId="2" fillId="8" borderId="32" xfId="0" applyNumberFormat="1" applyFont="1" applyFill="1" applyBorder="1" applyAlignment="1">
      <alignment vertical="center"/>
    </xf>
    <xf numFmtId="166" fontId="2" fillId="8" borderId="33" xfId="0" applyNumberFormat="1" applyFont="1" applyFill="1" applyBorder="1" applyAlignment="1">
      <alignment vertical="center"/>
    </xf>
    <xf numFmtId="166" fontId="2" fillId="8" borderId="19" xfId="0" applyNumberFormat="1" applyFont="1" applyFill="1" applyBorder="1" applyAlignment="1">
      <alignment vertical="center"/>
    </xf>
    <xf numFmtId="10" fontId="2" fillId="4" borderId="13" xfId="0" applyNumberFormat="1" applyFont="1" applyFill="1" applyBorder="1" applyAlignment="1">
      <alignment horizontal="center" vertical="center"/>
    </xf>
    <xf numFmtId="166" fontId="2" fillId="8" borderId="35" xfId="0" applyNumberFormat="1" applyFont="1" applyFill="1" applyBorder="1" applyAlignment="1">
      <alignment vertical="center"/>
    </xf>
    <xf numFmtId="0" fontId="0" fillId="10" borderId="0" xfId="0" applyFill="1" applyBorder="1"/>
    <xf numFmtId="0" fontId="0" fillId="10" borderId="31" xfId="0" applyFill="1" applyBorder="1"/>
    <xf numFmtId="165" fontId="2" fillId="3" borderId="2" xfId="0" applyNumberFormat="1" applyFont="1" applyFill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165" fontId="2" fillId="3" borderId="25" xfId="0" applyNumberFormat="1" applyFont="1" applyFill="1" applyBorder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166" fontId="2" fillId="3" borderId="25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7" borderId="6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166" fontId="2" fillId="3" borderId="23" xfId="0" applyNumberFormat="1" applyFont="1" applyFill="1" applyBorder="1" applyAlignment="1">
      <alignment horizontal="center" vertical="center"/>
    </xf>
    <xf numFmtId="166" fontId="2" fillId="3" borderId="21" xfId="0" applyNumberFormat="1" applyFont="1" applyFill="1" applyBorder="1" applyAlignment="1">
      <alignment horizontal="center" vertical="center"/>
    </xf>
    <xf numFmtId="166" fontId="2" fillId="3" borderId="26" xfId="0" applyNumberFormat="1" applyFont="1" applyFill="1" applyBorder="1" applyAlignment="1">
      <alignment horizontal="center" vertical="center"/>
    </xf>
    <xf numFmtId="10" fontId="2" fillId="3" borderId="30" xfId="0" applyNumberFormat="1" applyFont="1" applyFill="1" applyBorder="1" applyAlignment="1">
      <alignment horizontal="center" vertical="center"/>
    </xf>
    <xf numFmtId="10" fontId="2" fillId="3" borderId="40" xfId="0" applyNumberFormat="1" applyFont="1" applyFill="1" applyBorder="1" applyAlignment="1">
      <alignment horizontal="center" vertical="center"/>
    </xf>
    <xf numFmtId="10" fontId="2" fillId="3" borderId="41" xfId="0" applyNumberFormat="1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 vertical="center"/>
    </xf>
    <xf numFmtId="0" fontId="2" fillId="8" borderId="33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8" borderId="19" xfId="0" applyFont="1" applyFill="1" applyBorder="1" applyAlignment="1">
      <alignment horizontal="left" vertical="center"/>
    </xf>
    <xf numFmtId="0" fontId="2" fillId="8" borderId="7" xfId="0" applyFont="1" applyFill="1" applyBorder="1" applyAlignment="1">
      <alignment horizontal="left" vertical="center"/>
    </xf>
    <xf numFmtId="0" fontId="2" fillId="8" borderId="8" xfId="0" applyFont="1" applyFill="1" applyBorder="1" applyAlignment="1">
      <alignment horizontal="left" vertical="center"/>
    </xf>
    <xf numFmtId="165" fontId="2" fillId="8" borderId="2" xfId="0" applyNumberFormat="1" applyFont="1" applyFill="1" applyBorder="1" applyAlignment="1">
      <alignment horizontal="center" vertical="center"/>
    </xf>
    <xf numFmtId="165" fontId="2" fillId="8" borderId="5" xfId="0" applyNumberFormat="1" applyFont="1" applyFill="1" applyBorder="1" applyAlignment="1">
      <alignment horizontal="center" vertical="center"/>
    </xf>
    <xf numFmtId="165" fontId="2" fillId="8" borderId="25" xfId="0" applyNumberFormat="1" applyFont="1" applyFill="1" applyBorder="1" applyAlignment="1">
      <alignment horizontal="center" vertical="center"/>
    </xf>
    <xf numFmtId="166" fontId="2" fillId="8" borderId="2" xfId="0" applyNumberFormat="1" applyFont="1" applyFill="1" applyBorder="1" applyAlignment="1">
      <alignment horizontal="center" vertical="center"/>
    </xf>
    <xf numFmtId="166" fontId="2" fillId="8" borderId="5" xfId="0" applyNumberFormat="1" applyFont="1" applyFill="1" applyBorder="1" applyAlignment="1">
      <alignment horizontal="center" vertical="center"/>
    </xf>
    <xf numFmtId="166" fontId="2" fillId="8" borderId="25" xfId="0" applyNumberFormat="1" applyFont="1" applyFill="1" applyBorder="1" applyAlignment="1">
      <alignment horizontal="center" vertical="center"/>
    </xf>
    <xf numFmtId="166" fontId="2" fillId="8" borderId="23" xfId="0" applyNumberFormat="1" applyFont="1" applyFill="1" applyBorder="1" applyAlignment="1">
      <alignment horizontal="center" vertical="center"/>
    </xf>
    <xf numFmtId="166" fontId="2" fillId="8" borderId="21" xfId="0" applyNumberFormat="1" applyFont="1" applyFill="1" applyBorder="1" applyAlignment="1">
      <alignment horizontal="center" vertical="center"/>
    </xf>
    <xf numFmtId="166" fontId="2" fillId="8" borderId="26" xfId="0" applyNumberFormat="1" applyFont="1" applyFill="1" applyBorder="1" applyAlignment="1">
      <alignment horizontal="center" vertical="center"/>
    </xf>
    <xf numFmtId="10" fontId="2" fillId="8" borderId="30" xfId="0" applyNumberFormat="1" applyFont="1" applyFill="1" applyBorder="1" applyAlignment="1">
      <alignment horizontal="center" vertical="center"/>
    </xf>
    <xf numFmtId="10" fontId="2" fillId="8" borderId="40" xfId="0" applyNumberFormat="1" applyFont="1" applyFill="1" applyBorder="1" applyAlignment="1">
      <alignment horizontal="center" vertical="center"/>
    </xf>
    <xf numFmtId="10" fontId="2" fillId="8" borderId="41" xfId="0" applyNumberFormat="1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165" fontId="2" fillId="3" borderId="28" xfId="0" applyNumberFormat="1" applyFont="1" applyFill="1" applyBorder="1" applyAlignment="1">
      <alignment horizontal="center" vertical="center"/>
    </xf>
    <xf numFmtId="165" fontId="2" fillId="3" borderId="27" xfId="0" applyNumberFormat="1" applyFont="1" applyFill="1" applyBorder="1" applyAlignment="1">
      <alignment horizontal="center" vertical="center"/>
    </xf>
    <xf numFmtId="166" fontId="2" fillId="3" borderId="28" xfId="0" applyNumberFormat="1" applyFont="1" applyFill="1" applyBorder="1" applyAlignment="1">
      <alignment horizontal="center" vertical="center"/>
    </xf>
    <xf numFmtId="166" fontId="2" fillId="3" borderId="27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0" fontId="1" fillId="9" borderId="6" xfId="0" applyFont="1" applyFill="1" applyBorder="1" applyAlignment="1">
      <alignment horizontal="left"/>
    </xf>
    <xf numFmtId="0" fontId="1" fillId="5" borderId="25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10" borderId="43" xfId="0" applyFont="1" applyFill="1" applyBorder="1" applyAlignment="1">
      <alignment horizontal="center"/>
    </xf>
    <xf numFmtId="0" fontId="1" fillId="10" borderId="42" xfId="0" applyFont="1" applyFill="1" applyBorder="1" applyAlignment="1">
      <alignment horizontal="center"/>
    </xf>
    <xf numFmtId="0" fontId="1" fillId="10" borderId="4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166" fontId="1" fillId="6" borderId="7" xfId="0" applyNumberFormat="1" applyFont="1" applyFill="1" applyBorder="1" applyAlignment="1">
      <alignment horizontal="center" vertical="center"/>
    </xf>
    <xf numFmtId="166" fontId="1" fillId="6" borderId="8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96AC2-E74D-4293-8DC5-B94B22E973E4}">
  <dimension ref="A1:Q30"/>
  <sheetViews>
    <sheetView zoomScaleNormal="100" workbookViewId="0">
      <selection sqref="A1:Q2"/>
    </sheetView>
  </sheetViews>
  <sheetFormatPr defaultRowHeight="14.4" x14ac:dyDescent="0.3"/>
  <cols>
    <col min="1" max="4" width="10.77734375" style="1" customWidth="1"/>
    <col min="5" max="5" width="13.33203125" style="1" customWidth="1"/>
    <col min="6" max="7" width="10.77734375" style="1" customWidth="1"/>
    <col min="8" max="14" width="13.33203125" style="1" customWidth="1"/>
    <col min="15" max="17" width="12.33203125" style="1" customWidth="1"/>
    <col min="18" max="16384" width="8.88671875" style="1"/>
  </cols>
  <sheetData>
    <row r="1" spans="1:17" x14ac:dyDescent="0.3">
      <c r="A1" s="111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</row>
    <row r="2" spans="1:17" x14ac:dyDescent="0.3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</row>
    <row r="3" spans="1:17" x14ac:dyDescent="0.3">
      <c r="A3" s="117" t="s">
        <v>88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</row>
    <row r="4" spans="1:17" x14ac:dyDescent="0.3">
      <c r="A4" s="120" t="s">
        <v>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spans="1:17" ht="15" thickBot="1" x14ac:dyDescent="0.35">
      <c r="A5" s="123" t="s">
        <v>90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</row>
    <row r="6" spans="1:17" ht="15" thickBot="1" x14ac:dyDescent="0.35">
      <c r="A6" s="211" t="s">
        <v>91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3"/>
    </row>
    <row r="7" spans="1:17" ht="15" thickBot="1" x14ac:dyDescent="0.35">
      <c r="A7" s="126">
        <v>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1:17" x14ac:dyDescent="0.3">
      <c r="A8" s="129" t="s">
        <v>52</v>
      </c>
      <c r="B8" s="130"/>
      <c r="C8" s="130"/>
      <c r="D8" s="131"/>
      <c r="E8" s="132" t="s">
        <v>75</v>
      </c>
      <c r="F8" s="129" t="s">
        <v>76</v>
      </c>
      <c r="G8" s="131"/>
      <c r="H8" s="134" t="s">
        <v>81</v>
      </c>
      <c r="I8" s="135"/>
      <c r="J8" s="135"/>
      <c r="K8" s="136"/>
      <c r="L8" s="129" t="s">
        <v>82</v>
      </c>
      <c r="M8" s="130"/>
      <c r="N8" s="131"/>
      <c r="O8" s="137" t="s">
        <v>28</v>
      </c>
      <c r="P8" s="138"/>
      <c r="Q8" s="139"/>
    </row>
    <row r="9" spans="1:17" ht="15" thickBot="1" x14ac:dyDescent="0.35">
      <c r="A9" s="46" t="s">
        <v>72</v>
      </c>
      <c r="B9" s="19" t="s">
        <v>85</v>
      </c>
      <c r="C9" s="28" t="s">
        <v>73</v>
      </c>
      <c r="D9" s="32" t="s">
        <v>74</v>
      </c>
      <c r="E9" s="133"/>
      <c r="F9" s="40" t="s">
        <v>27</v>
      </c>
      <c r="G9" s="41" t="s">
        <v>21</v>
      </c>
      <c r="H9" s="40" t="s">
        <v>77</v>
      </c>
      <c r="I9" s="28" t="s">
        <v>78</v>
      </c>
      <c r="J9" s="19" t="s">
        <v>79</v>
      </c>
      <c r="K9" s="41" t="s">
        <v>80</v>
      </c>
      <c r="L9" s="40" t="s">
        <v>78</v>
      </c>
      <c r="M9" s="28" t="s">
        <v>83</v>
      </c>
      <c r="N9" s="32" t="s">
        <v>84</v>
      </c>
      <c r="O9" s="140"/>
      <c r="P9" s="141"/>
      <c r="Q9" s="142"/>
    </row>
    <row r="10" spans="1:17" x14ac:dyDescent="0.3">
      <c r="A10" s="105" t="s">
        <v>33</v>
      </c>
      <c r="B10" s="8" t="s">
        <v>0</v>
      </c>
      <c r="C10" s="10" t="s">
        <v>36</v>
      </c>
      <c r="D10" s="33" t="s">
        <v>16</v>
      </c>
      <c r="E10" s="47">
        <v>800</v>
      </c>
      <c r="F10" s="56">
        <f>SUM(G10)*3</f>
        <v>0.30000000000000004</v>
      </c>
      <c r="G10" s="57">
        <v>0.1</v>
      </c>
      <c r="H10" s="108">
        <f>SUM(E10:E14)</f>
        <v>4000</v>
      </c>
      <c r="I10" s="143">
        <f>SUM(L10:L14)</f>
        <v>0</v>
      </c>
      <c r="J10" s="143">
        <f>SUM(H10)-I10</f>
        <v>4000</v>
      </c>
      <c r="K10" s="146">
        <f>SUM(I10/H10)</f>
        <v>0</v>
      </c>
      <c r="L10" s="77"/>
      <c r="M10" s="78">
        <f>SUM(E10)-L10</f>
        <v>800</v>
      </c>
      <c r="N10" s="79">
        <f t="shared" ref="N10:N19" si="0">SUM(-M10)/2</f>
        <v>-400</v>
      </c>
      <c r="O10" s="155"/>
      <c r="P10" s="156"/>
      <c r="Q10" s="157"/>
    </row>
    <row r="11" spans="1:17" x14ac:dyDescent="0.3">
      <c r="A11" s="106"/>
      <c r="B11" s="11" t="s">
        <v>1</v>
      </c>
      <c r="C11" s="12" t="s">
        <v>37</v>
      </c>
      <c r="D11" s="34" t="s">
        <v>17</v>
      </c>
      <c r="E11" s="48">
        <f>SUM(E10*A7)</f>
        <v>800</v>
      </c>
      <c r="F11" s="58">
        <f>SUM(F10*A7)</f>
        <v>0.30000000000000004</v>
      </c>
      <c r="G11" s="59">
        <f>SUM(G10*A7)</f>
        <v>0.1</v>
      </c>
      <c r="H11" s="109"/>
      <c r="I11" s="144"/>
      <c r="J11" s="144"/>
      <c r="K11" s="147"/>
      <c r="L11" s="80"/>
      <c r="M11" s="81">
        <f t="shared" ref="M11:M29" si="1">SUM(E11)-L11+M10</f>
        <v>1600</v>
      </c>
      <c r="N11" s="82">
        <f t="shared" si="0"/>
        <v>-800</v>
      </c>
      <c r="O11" s="158"/>
      <c r="P11" s="159"/>
      <c r="Q11" s="160"/>
    </row>
    <row r="12" spans="1:17" x14ac:dyDescent="0.3">
      <c r="A12" s="106"/>
      <c r="B12" s="11" t="s">
        <v>2</v>
      </c>
      <c r="C12" s="12" t="s">
        <v>38</v>
      </c>
      <c r="D12" s="34" t="s">
        <v>51</v>
      </c>
      <c r="E12" s="48">
        <f>SUM(E11)*A7</f>
        <v>800</v>
      </c>
      <c r="F12" s="58">
        <f>SUM(F11*A7)</f>
        <v>0.30000000000000004</v>
      </c>
      <c r="G12" s="59">
        <f>SUM(G11*A7)</f>
        <v>0.1</v>
      </c>
      <c r="H12" s="109"/>
      <c r="I12" s="144"/>
      <c r="J12" s="144"/>
      <c r="K12" s="147"/>
      <c r="L12" s="80"/>
      <c r="M12" s="81">
        <f t="shared" si="1"/>
        <v>2400</v>
      </c>
      <c r="N12" s="82">
        <f t="shared" si="0"/>
        <v>-1200</v>
      </c>
      <c r="O12" s="161"/>
      <c r="P12" s="161"/>
      <c r="Q12" s="162"/>
    </row>
    <row r="13" spans="1:17" x14ac:dyDescent="0.3">
      <c r="A13" s="106"/>
      <c r="B13" s="11" t="s">
        <v>3</v>
      </c>
      <c r="C13" s="12" t="s">
        <v>39</v>
      </c>
      <c r="D13" s="34" t="s">
        <v>18</v>
      </c>
      <c r="E13" s="48">
        <f>SUM(E12)*A7</f>
        <v>800</v>
      </c>
      <c r="F13" s="58">
        <f>SUM(F12*A7)</f>
        <v>0.30000000000000004</v>
      </c>
      <c r="G13" s="59">
        <f>SUM(G12*A7)</f>
        <v>0.1</v>
      </c>
      <c r="H13" s="109"/>
      <c r="I13" s="144"/>
      <c r="J13" s="144"/>
      <c r="K13" s="147"/>
      <c r="L13" s="80"/>
      <c r="M13" s="81">
        <f t="shared" si="1"/>
        <v>3200</v>
      </c>
      <c r="N13" s="82">
        <f t="shared" si="0"/>
        <v>-1600</v>
      </c>
      <c r="O13" s="158"/>
      <c r="P13" s="159"/>
      <c r="Q13" s="160"/>
    </row>
    <row r="14" spans="1:17" ht="15" thickBot="1" x14ac:dyDescent="0.35">
      <c r="A14" s="107"/>
      <c r="B14" s="9" t="s">
        <v>4</v>
      </c>
      <c r="C14" s="13" t="s">
        <v>40</v>
      </c>
      <c r="D14" s="35" t="s">
        <v>19</v>
      </c>
      <c r="E14" s="49">
        <f>SUM(E13*A7)</f>
        <v>800</v>
      </c>
      <c r="F14" s="60">
        <f>SUM(F13*A7)</f>
        <v>0.30000000000000004</v>
      </c>
      <c r="G14" s="61">
        <f>SUM(G13*A7)</f>
        <v>0.1</v>
      </c>
      <c r="H14" s="110"/>
      <c r="I14" s="145"/>
      <c r="J14" s="145"/>
      <c r="K14" s="148"/>
      <c r="L14" s="83"/>
      <c r="M14" s="84">
        <f t="shared" si="1"/>
        <v>4000</v>
      </c>
      <c r="N14" s="85">
        <f t="shared" si="0"/>
        <v>-2000</v>
      </c>
      <c r="O14" s="163"/>
      <c r="P14" s="164"/>
      <c r="Q14" s="165"/>
    </row>
    <row r="15" spans="1:17" x14ac:dyDescent="0.3">
      <c r="A15" s="169" t="s">
        <v>34</v>
      </c>
      <c r="B15" s="22" t="s">
        <v>5</v>
      </c>
      <c r="C15" s="30" t="s">
        <v>41</v>
      </c>
      <c r="D15" s="36" t="s">
        <v>16</v>
      </c>
      <c r="E15" s="50">
        <f>SUM(E14*A7)</f>
        <v>800</v>
      </c>
      <c r="F15" s="62">
        <f>SUM(F14*A7)</f>
        <v>0.30000000000000004</v>
      </c>
      <c r="G15" s="63">
        <f>SUM(G14*A7)</f>
        <v>0.1</v>
      </c>
      <c r="H15" s="172">
        <f>SUM(E15:E19)</f>
        <v>4000</v>
      </c>
      <c r="I15" s="175">
        <f>SUM(L15:L19)</f>
        <v>0</v>
      </c>
      <c r="J15" s="175">
        <f>SUM(H15)-I15</f>
        <v>4000</v>
      </c>
      <c r="K15" s="178">
        <f>SUM(I15/H15)</f>
        <v>0</v>
      </c>
      <c r="L15" s="86"/>
      <c r="M15" s="87">
        <f t="shared" si="1"/>
        <v>4800</v>
      </c>
      <c r="N15" s="88">
        <f t="shared" si="0"/>
        <v>-2400</v>
      </c>
      <c r="O15" s="149"/>
      <c r="P15" s="150"/>
      <c r="Q15" s="151"/>
    </row>
    <row r="16" spans="1:17" x14ac:dyDescent="0.3">
      <c r="A16" s="170"/>
      <c r="B16" s="24" t="s">
        <v>6</v>
      </c>
      <c r="C16" s="25" t="s">
        <v>42</v>
      </c>
      <c r="D16" s="37" t="s">
        <v>17</v>
      </c>
      <c r="E16" s="51">
        <f>SUM(E15*A7)</f>
        <v>800</v>
      </c>
      <c r="F16" s="64">
        <f>SUM(F15*A7)</f>
        <v>0.30000000000000004</v>
      </c>
      <c r="G16" s="65">
        <f>SUM(G15*A7)</f>
        <v>0.1</v>
      </c>
      <c r="H16" s="173"/>
      <c r="I16" s="176"/>
      <c r="J16" s="176"/>
      <c r="K16" s="179"/>
      <c r="L16" s="89"/>
      <c r="M16" s="90">
        <f t="shared" si="1"/>
        <v>5600</v>
      </c>
      <c r="N16" s="91">
        <f t="shared" si="0"/>
        <v>-2800</v>
      </c>
      <c r="O16" s="152"/>
      <c r="P16" s="153"/>
      <c r="Q16" s="154"/>
    </row>
    <row r="17" spans="1:17" x14ac:dyDescent="0.3">
      <c r="A17" s="170"/>
      <c r="B17" s="24" t="s">
        <v>7</v>
      </c>
      <c r="C17" s="25" t="s">
        <v>43</v>
      </c>
      <c r="D17" s="37" t="s">
        <v>51</v>
      </c>
      <c r="E17" s="51">
        <f>SUM(E16*A7)</f>
        <v>800</v>
      </c>
      <c r="F17" s="64">
        <f>SUM(F16*A7)</f>
        <v>0.30000000000000004</v>
      </c>
      <c r="G17" s="65">
        <f>SUM(G16*A7)</f>
        <v>0.1</v>
      </c>
      <c r="H17" s="173"/>
      <c r="I17" s="176"/>
      <c r="J17" s="176"/>
      <c r="K17" s="179"/>
      <c r="L17" s="89"/>
      <c r="M17" s="90">
        <f t="shared" si="1"/>
        <v>6400</v>
      </c>
      <c r="N17" s="91">
        <f t="shared" si="0"/>
        <v>-3200</v>
      </c>
      <c r="O17" s="152"/>
      <c r="P17" s="153"/>
      <c r="Q17" s="154"/>
    </row>
    <row r="18" spans="1:17" x14ac:dyDescent="0.3">
      <c r="A18" s="170"/>
      <c r="B18" s="24" t="s">
        <v>8</v>
      </c>
      <c r="C18" s="25" t="s">
        <v>44</v>
      </c>
      <c r="D18" s="37" t="s">
        <v>18</v>
      </c>
      <c r="E18" s="51">
        <f>SUM(E17*A7)</f>
        <v>800</v>
      </c>
      <c r="F18" s="64">
        <f>SUM(F17*A7)</f>
        <v>0.30000000000000004</v>
      </c>
      <c r="G18" s="65">
        <f>SUM(G17*A7)</f>
        <v>0.1</v>
      </c>
      <c r="H18" s="173"/>
      <c r="I18" s="176"/>
      <c r="J18" s="176"/>
      <c r="K18" s="179"/>
      <c r="L18" s="89"/>
      <c r="M18" s="90">
        <f t="shared" si="1"/>
        <v>7200</v>
      </c>
      <c r="N18" s="91">
        <f t="shared" si="0"/>
        <v>-3600</v>
      </c>
      <c r="O18" s="152"/>
      <c r="P18" s="153"/>
      <c r="Q18" s="154"/>
    </row>
    <row r="19" spans="1:17" ht="15" thickBot="1" x14ac:dyDescent="0.35">
      <c r="A19" s="171"/>
      <c r="B19" s="26" t="s">
        <v>9</v>
      </c>
      <c r="C19" s="31" t="s">
        <v>45</v>
      </c>
      <c r="D19" s="38" t="s">
        <v>19</v>
      </c>
      <c r="E19" s="52">
        <f>SUM(E18*A7)</f>
        <v>800</v>
      </c>
      <c r="F19" s="66">
        <f>SUM(F18*A7)</f>
        <v>0.30000000000000004</v>
      </c>
      <c r="G19" s="67">
        <f>SUM(G18*A7)</f>
        <v>0.1</v>
      </c>
      <c r="H19" s="174"/>
      <c r="I19" s="177"/>
      <c r="J19" s="177"/>
      <c r="K19" s="180"/>
      <c r="L19" s="92"/>
      <c r="M19" s="93">
        <f t="shared" si="1"/>
        <v>8000</v>
      </c>
      <c r="N19" s="94">
        <f t="shared" si="0"/>
        <v>-4000</v>
      </c>
      <c r="O19" s="166"/>
      <c r="P19" s="167"/>
      <c r="Q19" s="168"/>
    </row>
    <row r="20" spans="1:17" x14ac:dyDescent="0.3">
      <c r="A20" s="187" t="s">
        <v>35</v>
      </c>
      <c r="B20" s="14" t="s">
        <v>10</v>
      </c>
      <c r="C20" s="10" t="s">
        <v>46</v>
      </c>
      <c r="D20" s="33" t="s">
        <v>16</v>
      </c>
      <c r="E20" s="53">
        <f>SUM(E19*A7)</f>
        <v>800</v>
      </c>
      <c r="F20" s="68">
        <f>SUM(F19*A7)</f>
        <v>0.30000000000000004</v>
      </c>
      <c r="G20" s="69">
        <f>SUM(G19*A7)</f>
        <v>0.1</v>
      </c>
      <c r="H20" s="189">
        <f>SUM(E20:E24)</f>
        <v>4000</v>
      </c>
      <c r="I20" s="144">
        <f>SUM(L20:L24)</f>
        <v>0</v>
      </c>
      <c r="J20" s="144">
        <f>SUM(H20)-I20</f>
        <v>4000</v>
      </c>
      <c r="K20" s="147">
        <f>SUM(I20/H20)</f>
        <v>0</v>
      </c>
      <c r="L20" s="95"/>
      <c r="M20" s="96">
        <f t="shared" si="1"/>
        <v>8800</v>
      </c>
      <c r="N20" s="97">
        <f>SUM(-M20)/2</f>
        <v>-4400</v>
      </c>
      <c r="O20" s="181"/>
      <c r="P20" s="182"/>
      <c r="Q20" s="183"/>
    </row>
    <row r="21" spans="1:17" x14ac:dyDescent="0.3">
      <c r="A21" s="106"/>
      <c r="B21" s="11" t="s">
        <v>11</v>
      </c>
      <c r="C21" s="12" t="s">
        <v>47</v>
      </c>
      <c r="D21" s="34" t="s">
        <v>17</v>
      </c>
      <c r="E21" s="48">
        <f>SUM(E20*A7)</f>
        <v>800</v>
      </c>
      <c r="F21" s="58">
        <f>SUM(F20*A7)</f>
        <v>0.30000000000000004</v>
      </c>
      <c r="G21" s="59">
        <f>SUM(G20*A7)</f>
        <v>0.1</v>
      </c>
      <c r="H21" s="109"/>
      <c r="I21" s="144"/>
      <c r="J21" s="144"/>
      <c r="K21" s="147"/>
      <c r="L21" s="80"/>
      <c r="M21" s="81">
        <f t="shared" si="1"/>
        <v>9600</v>
      </c>
      <c r="N21" s="82">
        <f>SUM(-M21)/2</f>
        <v>-4800</v>
      </c>
      <c r="O21" s="158"/>
      <c r="P21" s="159"/>
      <c r="Q21" s="160"/>
    </row>
    <row r="22" spans="1:17" x14ac:dyDescent="0.3">
      <c r="A22" s="106"/>
      <c r="B22" s="11" t="s">
        <v>12</v>
      </c>
      <c r="C22" s="12" t="s">
        <v>48</v>
      </c>
      <c r="D22" s="34" t="s">
        <v>51</v>
      </c>
      <c r="E22" s="48">
        <f>SUM(E21*A7)</f>
        <v>800</v>
      </c>
      <c r="F22" s="58">
        <f>SUM(F21*A7)</f>
        <v>0.30000000000000004</v>
      </c>
      <c r="G22" s="59">
        <f>SUM(G21*A7)</f>
        <v>0.1</v>
      </c>
      <c r="H22" s="109"/>
      <c r="I22" s="144"/>
      <c r="J22" s="144"/>
      <c r="K22" s="147"/>
      <c r="L22" s="80"/>
      <c r="M22" s="81">
        <f t="shared" si="1"/>
        <v>10400</v>
      </c>
      <c r="N22" s="82">
        <f>SUM(-M22)/2</f>
        <v>-5200</v>
      </c>
      <c r="O22" s="158"/>
      <c r="P22" s="159"/>
      <c r="Q22" s="160"/>
    </row>
    <row r="23" spans="1:17" x14ac:dyDescent="0.3">
      <c r="A23" s="106"/>
      <c r="B23" s="11" t="s">
        <v>13</v>
      </c>
      <c r="C23" s="12" t="s">
        <v>49</v>
      </c>
      <c r="D23" s="34" t="s">
        <v>18</v>
      </c>
      <c r="E23" s="48">
        <f>SUM(E22*A7)</f>
        <v>800</v>
      </c>
      <c r="F23" s="58">
        <f>SUM(F22*A7)</f>
        <v>0.30000000000000004</v>
      </c>
      <c r="G23" s="59">
        <f>SUM(G22*A7)</f>
        <v>0.1</v>
      </c>
      <c r="H23" s="109"/>
      <c r="I23" s="144"/>
      <c r="J23" s="144"/>
      <c r="K23" s="147"/>
      <c r="L23" s="80"/>
      <c r="M23" s="81">
        <f t="shared" si="1"/>
        <v>11200</v>
      </c>
      <c r="N23" s="82">
        <f>SUM(-M23)/2</f>
        <v>-5600</v>
      </c>
      <c r="O23" s="158"/>
      <c r="P23" s="159"/>
      <c r="Q23" s="160"/>
    </row>
    <row r="24" spans="1:17" ht="15" thickBot="1" x14ac:dyDescent="0.35">
      <c r="A24" s="188"/>
      <c r="B24" s="15" t="s">
        <v>14</v>
      </c>
      <c r="C24" s="13" t="s">
        <v>50</v>
      </c>
      <c r="D24" s="35" t="s">
        <v>19</v>
      </c>
      <c r="E24" s="54">
        <f>SUM(E23*A7)</f>
        <v>800</v>
      </c>
      <c r="F24" s="70">
        <f>SUM(F23*A7)</f>
        <v>0.30000000000000004</v>
      </c>
      <c r="G24" s="71">
        <f>SUM(G23*A7)</f>
        <v>0.1</v>
      </c>
      <c r="H24" s="190"/>
      <c r="I24" s="144"/>
      <c r="J24" s="144"/>
      <c r="K24" s="147"/>
      <c r="L24" s="83"/>
      <c r="M24" s="84">
        <f t="shared" si="1"/>
        <v>12000</v>
      </c>
      <c r="N24" s="85">
        <f>SUM(-M24)/2</f>
        <v>-6000</v>
      </c>
      <c r="O24" s="184"/>
      <c r="P24" s="185"/>
      <c r="Q24" s="186"/>
    </row>
    <row r="25" spans="1:17" x14ac:dyDescent="0.3">
      <c r="A25" s="169" t="s">
        <v>62</v>
      </c>
      <c r="B25" s="22" t="s">
        <v>20</v>
      </c>
      <c r="C25" s="23" t="s">
        <v>57</v>
      </c>
      <c r="D25" s="36" t="s">
        <v>16</v>
      </c>
      <c r="E25" s="50">
        <f>SUM(E24*A7)</f>
        <v>800</v>
      </c>
      <c r="F25" s="62">
        <f>SUM(F24*A7)</f>
        <v>0.30000000000000004</v>
      </c>
      <c r="G25" s="63">
        <f>SUM(G24*A7)</f>
        <v>0.1</v>
      </c>
      <c r="H25" s="172">
        <f>SUM(E25:E29)</f>
        <v>4000</v>
      </c>
      <c r="I25" s="175">
        <f>SUM(L25:L29)</f>
        <v>0</v>
      </c>
      <c r="J25" s="175">
        <f>SUM(H25)-I25</f>
        <v>4000</v>
      </c>
      <c r="K25" s="178">
        <f>SUM(I25/H25)</f>
        <v>0</v>
      </c>
      <c r="L25" s="98"/>
      <c r="M25" s="87">
        <f t="shared" si="1"/>
        <v>12800</v>
      </c>
      <c r="N25" s="87">
        <f t="shared" ref="N25:N29" si="2">SUM(-M25)/2</f>
        <v>-6400</v>
      </c>
      <c r="O25" s="150"/>
      <c r="P25" s="150"/>
      <c r="Q25" s="151"/>
    </row>
    <row r="26" spans="1:17" x14ac:dyDescent="0.3">
      <c r="A26" s="170"/>
      <c r="B26" s="24" t="s">
        <v>29</v>
      </c>
      <c r="C26" s="25" t="s">
        <v>58</v>
      </c>
      <c r="D26" s="37" t="s">
        <v>17</v>
      </c>
      <c r="E26" s="51">
        <f>SUM(E25*A7)</f>
        <v>800</v>
      </c>
      <c r="F26" s="64">
        <f>SUM(F25*A7)</f>
        <v>0.30000000000000004</v>
      </c>
      <c r="G26" s="65">
        <f>SUM(G25*A7)</f>
        <v>0.1</v>
      </c>
      <c r="H26" s="173"/>
      <c r="I26" s="176"/>
      <c r="J26" s="176"/>
      <c r="K26" s="179"/>
      <c r="L26" s="99"/>
      <c r="M26" s="90">
        <f t="shared" si="1"/>
        <v>13600</v>
      </c>
      <c r="N26" s="90">
        <f t="shared" si="2"/>
        <v>-6800</v>
      </c>
      <c r="O26" s="153"/>
      <c r="P26" s="153"/>
      <c r="Q26" s="154"/>
    </row>
    <row r="27" spans="1:17" x14ac:dyDescent="0.3">
      <c r="A27" s="170"/>
      <c r="B27" s="24" t="s">
        <v>30</v>
      </c>
      <c r="C27" s="25" t="s">
        <v>59</v>
      </c>
      <c r="D27" s="37" t="s">
        <v>51</v>
      </c>
      <c r="E27" s="51">
        <f>SUM(E26*A7)</f>
        <v>800</v>
      </c>
      <c r="F27" s="64">
        <f>SUM(F26*A7)</f>
        <v>0.30000000000000004</v>
      </c>
      <c r="G27" s="65">
        <f>SUM(G26*A7)</f>
        <v>0.1</v>
      </c>
      <c r="H27" s="173"/>
      <c r="I27" s="176"/>
      <c r="J27" s="176"/>
      <c r="K27" s="179"/>
      <c r="L27" s="99"/>
      <c r="M27" s="90">
        <f t="shared" si="1"/>
        <v>14400</v>
      </c>
      <c r="N27" s="90">
        <f t="shared" si="2"/>
        <v>-7200</v>
      </c>
      <c r="O27" s="153"/>
      <c r="P27" s="153"/>
      <c r="Q27" s="154"/>
    </row>
    <row r="28" spans="1:17" x14ac:dyDescent="0.3">
      <c r="A28" s="170"/>
      <c r="B28" s="24" t="s">
        <v>31</v>
      </c>
      <c r="C28" s="25" t="s">
        <v>60</v>
      </c>
      <c r="D28" s="37" t="s">
        <v>18</v>
      </c>
      <c r="E28" s="51">
        <f>SUM(E27*A7)</f>
        <v>800</v>
      </c>
      <c r="F28" s="64">
        <f>SUM(F27*A7)</f>
        <v>0.30000000000000004</v>
      </c>
      <c r="G28" s="65">
        <f>SUM(G27*A7)</f>
        <v>0.1</v>
      </c>
      <c r="H28" s="173"/>
      <c r="I28" s="176"/>
      <c r="J28" s="176"/>
      <c r="K28" s="179"/>
      <c r="L28" s="99"/>
      <c r="M28" s="90">
        <f t="shared" si="1"/>
        <v>15200</v>
      </c>
      <c r="N28" s="90">
        <f t="shared" si="2"/>
        <v>-7600</v>
      </c>
      <c r="O28" s="153"/>
      <c r="P28" s="153"/>
      <c r="Q28" s="154"/>
    </row>
    <row r="29" spans="1:17" ht="15" thickBot="1" x14ac:dyDescent="0.35">
      <c r="A29" s="171"/>
      <c r="B29" s="26" t="s">
        <v>32</v>
      </c>
      <c r="C29" s="27" t="s">
        <v>61</v>
      </c>
      <c r="D29" s="38" t="s">
        <v>19</v>
      </c>
      <c r="E29" s="52">
        <f>SUM(E28*A7)</f>
        <v>800</v>
      </c>
      <c r="F29" s="66">
        <f>SUM(F28*A7)</f>
        <v>0.30000000000000004</v>
      </c>
      <c r="G29" s="67">
        <f>SUM(G28*A7)</f>
        <v>0.1</v>
      </c>
      <c r="H29" s="174"/>
      <c r="I29" s="177"/>
      <c r="J29" s="177"/>
      <c r="K29" s="180"/>
      <c r="L29" s="100"/>
      <c r="M29" s="93">
        <f t="shared" si="1"/>
        <v>16000</v>
      </c>
      <c r="N29" s="93">
        <f t="shared" si="2"/>
        <v>-8000</v>
      </c>
      <c r="O29" s="167"/>
      <c r="P29" s="167"/>
      <c r="Q29" s="168"/>
    </row>
    <row r="30" spans="1:17" ht="15" thickBot="1" x14ac:dyDescent="0.35">
      <c r="A30" s="16" t="s">
        <v>22</v>
      </c>
      <c r="B30" s="20" t="s">
        <v>15</v>
      </c>
      <c r="C30" s="17" t="s">
        <v>56</v>
      </c>
      <c r="D30" s="39" t="s">
        <v>53</v>
      </c>
      <c r="E30" s="55">
        <f>SUM(E10:E29)</f>
        <v>16000</v>
      </c>
      <c r="F30" s="72" t="s">
        <v>53</v>
      </c>
      <c r="G30" s="73" t="s">
        <v>53</v>
      </c>
      <c r="H30" s="74">
        <f>SUM(H10:H29)</f>
        <v>16000</v>
      </c>
      <c r="I30" s="75">
        <f>SUM(I10:I29)</f>
        <v>0</v>
      </c>
      <c r="J30" s="76">
        <f>SUM(H30)-I30</f>
        <v>16000</v>
      </c>
      <c r="K30" s="101">
        <f>SUM(L30)/H30</f>
        <v>0</v>
      </c>
      <c r="L30" s="102">
        <f>SUM(L10:L29)</f>
        <v>0</v>
      </c>
      <c r="M30" s="18"/>
      <c r="N30" s="21" t="s">
        <v>54</v>
      </c>
      <c r="O30" s="191" t="s">
        <v>55</v>
      </c>
      <c r="P30" s="191"/>
      <c r="Q30" s="192"/>
    </row>
  </sheetData>
  <mergeCells count="53">
    <mergeCell ref="A6:Q6"/>
    <mergeCell ref="O30:Q30"/>
    <mergeCell ref="A25:A29"/>
    <mergeCell ref="H25:H29"/>
    <mergeCell ref="I25:I29"/>
    <mergeCell ref="J25:J29"/>
    <mergeCell ref="K25:K29"/>
    <mergeCell ref="O25:Q25"/>
    <mergeCell ref="O26:Q26"/>
    <mergeCell ref="O27:Q27"/>
    <mergeCell ref="O28:Q28"/>
    <mergeCell ref="O29:Q29"/>
    <mergeCell ref="A20:A24"/>
    <mergeCell ref="H20:H24"/>
    <mergeCell ref="I20:I24"/>
    <mergeCell ref="J20:J24"/>
    <mergeCell ref="K20:K24"/>
    <mergeCell ref="O20:Q20"/>
    <mergeCell ref="O21:Q21"/>
    <mergeCell ref="O22:Q22"/>
    <mergeCell ref="O23:Q23"/>
    <mergeCell ref="O24:Q24"/>
    <mergeCell ref="O17:Q17"/>
    <mergeCell ref="O18:Q18"/>
    <mergeCell ref="O19:Q19"/>
    <mergeCell ref="A15:A19"/>
    <mergeCell ref="H15:H19"/>
    <mergeCell ref="I15:I19"/>
    <mergeCell ref="J15:J19"/>
    <mergeCell ref="K15:K19"/>
    <mergeCell ref="O15:Q15"/>
    <mergeCell ref="O16:Q16"/>
    <mergeCell ref="O10:Q10"/>
    <mergeCell ref="O11:Q11"/>
    <mergeCell ref="O12:Q12"/>
    <mergeCell ref="O13:Q13"/>
    <mergeCell ref="O14:Q14"/>
    <mergeCell ref="A10:A14"/>
    <mergeCell ref="H10:H14"/>
    <mergeCell ref="A1:Q2"/>
    <mergeCell ref="A3:Q3"/>
    <mergeCell ref="A4:Q4"/>
    <mergeCell ref="A5:Q5"/>
    <mergeCell ref="A7:Q7"/>
    <mergeCell ref="A8:D8"/>
    <mergeCell ref="E8:E9"/>
    <mergeCell ref="F8:G8"/>
    <mergeCell ref="H8:K8"/>
    <mergeCell ref="L8:N8"/>
    <mergeCell ref="O8:Q9"/>
    <mergeCell ref="I10:I14"/>
    <mergeCell ref="J10:J14"/>
    <mergeCell ref="K10:K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7B6DB-3752-445F-BB41-4D551CF7B292}">
  <dimension ref="A1:M11"/>
  <sheetViews>
    <sheetView tabSelected="1" zoomScaleNormal="100" workbookViewId="0">
      <selection activeCell="A4" sqref="A4:M4"/>
    </sheetView>
  </sheetViews>
  <sheetFormatPr defaultRowHeight="14.4" x14ac:dyDescent="0.3"/>
  <cols>
    <col min="1" max="6" width="15.77734375" customWidth="1"/>
    <col min="8" max="13" width="15.77734375" customWidth="1"/>
  </cols>
  <sheetData>
    <row r="1" spans="1:13" x14ac:dyDescent="0.3">
      <c r="A1" s="111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3" x14ac:dyDescent="0.3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</row>
    <row r="3" spans="1:13" x14ac:dyDescent="0.3">
      <c r="A3" s="193" t="s">
        <v>71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5"/>
    </row>
    <row r="4" spans="1:13" ht="15" thickBot="1" x14ac:dyDescent="0.35">
      <c r="A4" s="196" t="s">
        <v>87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8"/>
    </row>
    <row r="5" spans="1:13" ht="15" thickBot="1" x14ac:dyDescent="0.35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1"/>
    </row>
    <row r="6" spans="1:13" ht="64.95" customHeight="1" thickBot="1" x14ac:dyDescent="0.35">
      <c r="A6" s="202" t="s">
        <v>63</v>
      </c>
      <c r="B6" s="203"/>
      <c r="C6" s="203"/>
      <c r="D6" s="203"/>
      <c r="E6" s="203"/>
      <c r="F6" s="204"/>
      <c r="G6" s="103"/>
      <c r="H6" s="202" t="s">
        <v>64</v>
      </c>
      <c r="I6" s="203"/>
      <c r="J6" s="203"/>
      <c r="K6" s="203"/>
      <c r="L6" s="203"/>
      <c r="M6" s="204"/>
    </row>
    <row r="7" spans="1:13" ht="64.95" customHeight="1" x14ac:dyDescent="0.3">
      <c r="A7" s="2" t="s">
        <v>66</v>
      </c>
      <c r="B7" s="3" t="s">
        <v>23</v>
      </c>
      <c r="C7" s="4" t="s">
        <v>24</v>
      </c>
      <c r="D7" s="3" t="s">
        <v>67</v>
      </c>
      <c r="E7" s="4" t="s">
        <v>68</v>
      </c>
      <c r="F7" s="5" t="s">
        <v>25</v>
      </c>
      <c r="G7" s="103"/>
      <c r="H7" s="2" t="s">
        <v>66</v>
      </c>
      <c r="I7" s="3" t="s">
        <v>23</v>
      </c>
      <c r="J7" s="4" t="s">
        <v>24</v>
      </c>
      <c r="K7" s="3" t="s">
        <v>69</v>
      </c>
      <c r="L7" s="4" t="s">
        <v>68</v>
      </c>
      <c r="M7" s="5" t="s">
        <v>25</v>
      </c>
    </row>
    <row r="8" spans="1:13" ht="64.95" customHeight="1" x14ac:dyDescent="0.3">
      <c r="A8" s="43">
        <v>700</v>
      </c>
      <c r="B8" s="29">
        <v>1</v>
      </c>
      <c r="C8" s="44">
        <f>SUM(A8*B8)</f>
        <v>700</v>
      </c>
      <c r="D8" s="42">
        <v>100</v>
      </c>
      <c r="E8" s="6">
        <f>SUM(D8)/10</f>
        <v>10</v>
      </c>
      <c r="F8" s="45">
        <f>SUM(C8*D8)/10</f>
        <v>7000</v>
      </c>
      <c r="G8" s="103"/>
      <c r="H8" s="43">
        <v>235</v>
      </c>
      <c r="I8" s="29">
        <v>1</v>
      </c>
      <c r="J8" s="44">
        <f>SUM(H8*I8)</f>
        <v>235</v>
      </c>
      <c r="K8" s="42">
        <v>100</v>
      </c>
      <c r="L8" s="6">
        <f>SUM(K8)/10</f>
        <v>10</v>
      </c>
      <c r="M8" s="45">
        <f>SUM(J8*K8)/10</f>
        <v>2350</v>
      </c>
    </row>
    <row r="9" spans="1:13" ht="64.95" customHeight="1" x14ac:dyDescent="0.3">
      <c r="A9" s="114" t="s">
        <v>70</v>
      </c>
      <c r="B9" s="115"/>
      <c r="C9" s="205">
        <v>1</v>
      </c>
      <c r="D9" s="205"/>
      <c r="E9" s="205"/>
      <c r="F9" s="206"/>
      <c r="G9" s="103"/>
      <c r="H9" s="114" t="s">
        <v>70</v>
      </c>
      <c r="I9" s="115"/>
      <c r="J9" s="205">
        <v>1</v>
      </c>
      <c r="K9" s="205"/>
      <c r="L9" s="205"/>
      <c r="M9" s="206"/>
    </row>
    <row r="10" spans="1:13" ht="64.95" customHeight="1" thickBot="1" x14ac:dyDescent="0.35">
      <c r="A10" s="207" t="s">
        <v>26</v>
      </c>
      <c r="B10" s="208"/>
      <c r="C10" s="209">
        <f>SUM(F8)*C9</f>
        <v>7000</v>
      </c>
      <c r="D10" s="209"/>
      <c r="E10" s="209"/>
      <c r="F10" s="210"/>
      <c r="G10" s="104"/>
      <c r="H10" s="207" t="s">
        <v>26</v>
      </c>
      <c r="I10" s="208"/>
      <c r="J10" s="209">
        <f>SUM(M8)*J9</f>
        <v>2350</v>
      </c>
      <c r="K10" s="209"/>
      <c r="L10" s="209"/>
      <c r="M10" s="210"/>
    </row>
    <row r="11" spans="1:13" x14ac:dyDescent="0.3">
      <c r="J11" s="7"/>
    </row>
  </sheetData>
  <mergeCells count="14">
    <mergeCell ref="H9:I9"/>
    <mergeCell ref="J9:M9"/>
    <mergeCell ref="H10:I10"/>
    <mergeCell ref="J10:M10"/>
    <mergeCell ref="A6:F6"/>
    <mergeCell ref="A9:B9"/>
    <mergeCell ref="C9:F9"/>
    <mergeCell ref="A10:B10"/>
    <mergeCell ref="C10:F10"/>
    <mergeCell ref="A1:M2"/>
    <mergeCell ref="A3:M3"/>
    <mergeCell ref="A4:M4"/>
    <mergeCell ref="A5:M5"/>
    <mergeCell ref="H6:M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C0C07-99B7-46E1-925F-342957D07D68}">
  <dimension ref="A1:Q30"/>
  <sheetViews>
    <sheetView zoomScaleNormal="100" workbookViewId="0">
      <selection sqref="A1:Q2"/>
    </sheetView>
  </sheetViews>
  <sheetFormatPr defaultRowHeight="14.4" x14ac:dyDescent="0.3"/>
  <cols>
    <col min="1" max="4" width="10.77734375" style="1" customWidth="1"/>
    <col min="5" max="5" width="13.33203125" style="1" customWidth="1"/>
    <col min="6" max="7" width="10.77734375" style="1" customWidth="1"/>
    <col min="8" max="14" width="13.33203125" style="1" customWidth="1"/>
    <col min="15" max="17" width="12.33203125" style="1" customWidth="1"/>
    <col min="18" max="16384" width="8.88671875" style="1"/>
  </cols>
  <sheetData>
    <row r="1" spans="1:17" x14ac:dyDescent="0.3">
      <c r="A1" s="111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</row>
    <row r="2" spans="1:17" x14ac:dyDescent="0.3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</row>
    <row r="3" spans="1:17" x14ac:dyDescent="0.3">
      <c r="A3" s="117" t="s">
        <v>89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</row>
    <row r="4" spans="1:17" x14ac:dyDescent="0.3">
      <c r="A4" s="120" t="s">
        <v>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spans="1:17" ht="15" thickBot="1" x14ac:dyDescent="0.35">
      <c r="A5" s="123" t="s">
        <v>90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</row>
    <row r="6" spans="1:17" ht="15" thickBot="1" x14ac:dyDescent="0.35">
      <c r="A6" s="211" t="s">
        <v>91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3"/>
    </row>
    <row r="7" spans="1:17" ht="15" thickBot="1" x14ac:dyDescent="0.35">
      <c r="A7" s="126">
        <v>1.0149999999999999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1:17" x14ac:dyDescent="0.3">
      <c r="A8" s="129" t="s">
        <v>52</v>
      </c>
      <c r="B8" s="130"/>
      <c r="C8" s="130"/>
      <c r="D8" s="131"/>
      <c r="E8" s="132" t="s">
        <v>75</v>
      </c>
      <c r="F8" s="129" t="s">
        <v>76</v>
      </c>
      <c r="G8" s="131"/>
      <c r="H8" s="134" t="s">
        <v>81</v>
      </c>
      <c r="I8" s="135"/>
      <c r="J8" s="135"/>
      <c r="K8" s="136"/>
      <c r="L8" s="129" t="s">
        <v>82</v>
      </c>
      <c r="M8" s="130"/>
      <c r="N8" s="131"/>
      <c r="O8" s="137" t="s">
        <v>28</v>
      </c>
      <c r="P8" s="138"/>
      <c r="Q8" s="139"/>
    </row>
    <row r="9" spans="1:17" ht="15" thickBot="1" x14ac:dyDescent="0.35">
      <c r="A9" s="46" t="s">
        <v>72</v>
      </c>
      <c r="B9" s="19" t="s">
        <v>85</v>
      </c>
      <c r="C9" s="28" t="s">
        <v>73</v>
      </c>
      <c r="D9" s="32" t="s">
        <v>74</v>
      </c>
      <c r="E9" s="133"/>
      <c r="F9" s="40" t="s">
        <v>27</v>
      </c>
      <c r="G9" s="41" t="s">
        <v>21</v>
      </c>
      <c r="H9" s="40" t="s">
        <v>77</v>
      </c>
      <c r="I9" s="28" t="s">
        <v>78</v>
      </c>
      <c r="J9" s="19" t="s">
        <v>79</v>
      </c>
      <c r="K9" s="41" t="s">
        <v>80</v>
      </c>
      <c r="L9" s="40" t="s">
        <v>78</v>
      </c>
      <c r="M9" s="28" t="s">
        <v>83</v>
      </c>
      <c r="N9" s="32" t="s">
        <v>84</v>
      </c>
      <c r="O9" s="140"/>
      <c r="P9" s="141"/>
      <c r="Q9" s="142"/>
    </row>
    <row r="10" spans="1:17" x14ac:dyDescent="0.3">
      <c r="A10" s="105" t="s">
        <v>33</v>
      </c>
      <c r="B10" s="8" t="s">
        <v>0</v>
      </c>
      <c r="C10" s="10" t="s">
        <v>36</v>
      </c>
      <c r="D10" s="33" t="s">
        <v>16</v>
      </c>
      <c r="E10" s="47">
        <v>800</v>
      </c>
      <c r="F10" s="56">
        <f>SUM(G10)*3</f>
        <v>0.30000000000000004</v>
      </c>
      <c r="G10" s="57">
        <v>0.1</v>
      </c>
      <c r="H10" s="108">
        <f>SUM(E10:E14)</f>
        <v>4121.8135404999994</v>
      </c>
      <c r="I10" s="143">
        <f>SUM(L10:L14)</f>
        <v>0</v>
      </c>
      <c r="J10" s="143">
        <f>SUM(H10)-I10</f>
        <v>4121.8135404999994</v>
      </c>
      <c r="K10" s="146">
        <f>SUM(I10/H10)</f>
        <v>0</v>
      </c>
      <c r="L10" s="77"/>
      <c r="M10" s="78">
        <f>SUM(E10)-L10</f>
        <v>800</v>
      </c>
      <c r="N10" s="79">
        <f t="shared" ref="N10:N19" si="0">SUM(-M10)/2</f>
        <v>-400</v>
      </c>
      <c r="O10" s="155"/>
      <c r="P10" s="156"/>
      <c r="Q10" s="157"/>
    </row>
    <row r="11" spans="1:17" x14ac:dyDescent="0.3">
      <c r="A11" s="106"/>
      <c r="B11" s="11" t="s">
        <v>1</v>
      </c>
      <c r="C11" s="12" t="s">
        <v>37</v>
      </c>
      <c r="D11" s="34" t="s">
        <v>17</v>
      </c>
      <c r="E11" s="48">
        <f>SUM(E10*A7)</f>
        <v>811.99999999999989</v>
      </c>
      <c r="F11" s="58">
        <f>SUM(F10*A7)</f>
        <v>0.30449999999999999</v>
      </c>
      <c r="G11" s="59">
        <f>SUM(G10*A7)</f>
        <v>0.10149999999999999</v>
      </c>
      <c r="H11" s="109"/>
      <c r="I11" s="144"/>
      <c r="J11" s="144"/>
      <c r="K11" s="147"/>
      <c r="L11" s="80"/>
      <c r="M11" s="81">
        <f t="shared" ref="M11:M29" si="1">SUM(E11)-L11+M10</f>
        <v>1612</v>
      </c>
      <c r="N11" s="82">
        <f t="shared" si="0"/>
        <v>-806</v>
      </c>
      <c r="O11" s="158"/>
      <c r="P11" s="159"/>
      <c r="Q11" s="160"/>
    </row>
    <row r="12" spans="1:17" x14ac:dyDescent="0.3">
      <c r="A12" s="106"/>
      <c r="B12" s="11" t="s">
        <v>2</v>
      </c>
      <c r="C12" s="12" t="s">
        <v>38</v>
      </c>
      <c r="D12" s="34" t="s">
        <v>51</v>
      </c>
      <c r="E12" s="48">
        <f>SUM(E11)*A7</f>
        <v>824.17999999999984</v>
      </c>
      <c r="F12" s="58">
        <f>SUM(F11*A7)</f>
        <v>0.30906749999999994</v>
      </c>
      <c r="G12" s="59">
        <f>SUM(G11*A7)</f>
        <v>0.10302249999999999</v>
      </c>
      <c r="H12" s="109"/>
      <c r="I12" s="144"/>
      <c r="J12" s="144"/>
      <c r="K12" s="147"/>
      <c r="L12" s="80"/>
      <c r="M12" s="81">
        <f t="shared" si="1"/>
        <v>2436.1799999999998</v>
      </c>
      <c r="N12" s="82">
        <f t="shared" si="0"/>
        <v>-1218.0899999999999</v>
      </c>
      <c r="O12" s="161"/>
      <c r="P12" s="161"/>
      <c r="Q12" s="162"/>
    </row>
    <row r="13" spans="1:17" x14ac:dyDescent="0.3">
      <c r="A13" s="106"/>
      <c r="B13" s="11" t="s">
        <v>3</v>
      </c>
      <c r="C13" s="12" t="s">
        <v>39</v>
      </c>
      <c r="D13" s="34" t="s">
        <v>18</v>
      </c>
      <c r="E13" s="48">
        <f>SUM(E12)*A7</f>
        <v>836.54269999999974</v>
      </c>
      <c r="F13" s="58">
        <f>SUM(F12*A7)</f>
        <v>0.31370351249999989</v>
      </c>
      <c r="G13" s="59">
        <f>SUM(G12*A7)</f>
        <v>0.10456783749999998</v>
      </c>
      <c r="H13" s="109"/>
      <c r="I13" s="144"/>
      <c r="J13" s="144"/>
      <c r="K13" s="147"/>
      <c r="L13" s="80"/>
      <c r="M13" s="81">
        <f t="shared" si="1"/>
        <v>3272.7226999999993</v>
      </c>
      <c r="N13" s="82">
        <f t="shared" si="0"/>
        <v>-1636.3613499999997</v>
      </c>
      <c r="O13" s="158"/>
      <c r="P13" s="159"/>
      <c r="Q13" s="160"/>
    </row>
    <row r="14" spans="1:17" ht="15" thickBot="1" x14ac:dyDescent="0.35">
      <c r="A14" s="107"/>
      <c r="B14" s="9" t="s">
        <v>4</v>
      </c>
      <c r="C14" s="13" t="s">
        <v>40</v>
      </c>
      <c r="D14" s="35" t="s">
        <v>19</v>
      </c>
      <c r="E14" s="49">
        <f>SUM(E13*A7)</f>
        <v>849.09084049999967</v>
      </c>
      <c r="F14" s="60">
        <f>SUM(F13*A7)</f>
        <v>0.31840906518749984</v>
      </c>
      <c r="G14" s="61">
        <f>SUM(G13*A7)</f>
        <v>0.10613635506249998</v>
      </c>
      <c r="H14" s="110"/>
      <c r="I14" s="145"/>
      <c r="J14" s="145"/>
      <c r="K14" s="148"/>
      <c r="L14" s="83"/>
      <c r="M14" s="84">
        <f t="shared" si="1"/>
        <v>4121.8135404999994</v>
      </c>
      <c r="N14" s="85">
        <f t="shared" si="0"/>
        <v>-2060.9067702499997</v>
      </c>
      <c r="O14" s="163"/>
      <c r="P14" s="164"/>
      <c r="Q14" s="165"/>
    </row>
    <row r="15" spans="1:17" x14ac:dyDescent="0.3">
      <c r="A15" s="169" t="s">
        <v>34</v>
      </c>
      <c r="B15" s="22" t="s">
        <v>5</v>
      </c>
      <c r="C15" s="30" t="s">
        <v>41</v>
      </c>
      <c r="D15" s="36" t="s">
        <v>16</v>
      </c>
      <c r="E15" s="50">
        <f>SUM(E14*A7)</f>
        <v>861.8272031074996</v>
      </c>
      <c r="F15" s="62">
        <f>SUM(F14*A7)</f>
        <v>0.3231852011653123</v>
      </c>
      <c r="G15" s="63">
        <f>SUM(G14*A7)</f>
        <v>0.10772840038843746</v>
      </c>
      <c r="H15" s="172">
        <f>SUM(E15:E19)</f>
        <v>4440.3637941746692</v>
      </c>
      <c r="I15" s="175">
        <f>SUM(L15:L19)</f>
        <v>0</v>
      </c>
      <c r="J15" s="175">
        <f>SUM(H15)-I15</f>
        <v>4440.3637941746692</v>
      </c>
      <c r="K15" s="178">
        <f>SUM(I15/H15)</f>
        <v>0</v>
      </c>
      <c r="L15" s="86"/>
      <c r="M15" s="87">
        <f t="shared" si="1"/>
        <v>4983.6407436074987</v>
      </c>
      <c r="N15" s="88">
        <f t="shared" si="0"/>
        <v>-2491.8203718037494</v>
      </c>
      <c r="O15" s="149"/>
      <c r="P15" s="150"/>
      <c r="Q15" s="151"/>
    </row>
    <row r="16" spans="1:17" x14ac:dyDescent="0.3">
      <c r="A16" s="170"/>
      <c r="B16" s="24" t="s">
        <v>6</v>
      </c>
      <c r="C16" s="25" t="s">
        <v>42</v>
      </c>
      <c r="D16" s="37" t="s">
        <v>17</v>
      </c>
      <c r="E16" s="51">
        <f>SUM(E15*A7)</f>
        <v>874.75461115411201</v>
      </c>
      <c r="F16" s="64">
        <f>SUM(F15*A7)</f>
        <v>0.32803297918279195</v>
      </c>
      <c r="G16" s="65">
        <f>SUM(G15*A7)</f>
        <v>0.10934432639426402</v>
      </c>
      <c r="H16" s="173"/>
      <c r="I16" s="176"/>
      <c r="J16" s="176"/>
      <c r="K16" s="179"/>
      <c r="L16" s="89"/>
      <c r="M16" s="90">
        <f t="shared" si="1"/>
        <v>5858.3953547616111</v>
      </c>
      <c r="N16" s="91">
        <f t="shared" si="0"/>
        <v>-2929.1976773808055</v>
      </c>
      <c r="O16" s="152"/>
      <c r="P16" s="153"/>
      <c r="Q16" s="154"/>
    </row>
    <row r="17" spans="1:17" x14ac:dyDescent="0.3">
      <c r="A17" s="170"/>
      <c r="B17" s="24" t="s">
        <v>7</v>
      </c>
      <c r="C17" s="25" t="s">
        <v>43</v>
      </c>
      <c r="D17" s="37" t="s">
        <v>51</v>
      </c>
      <c r="E17" s="51">
        <f>SUM(E16*A7)</f>
        <v>887.87593032142365</v>
      </c>
      <c r="F17" s="64">
        <f>SUM(F16*A7)</f>
        <v>0.33295347387053381</v>
      </c>
      <c r="G17" s="65">
        <f>SUM(G16*A7)</f>
        <v>0.11098449129017797</v>
      </c>
      <c r="H17" s="173"/>
      <c r="I17" s="176"/>
      <c r="J17" s="176"/>
      <c r="K17" s="179"/>
      <c r="L17" s="89"/>
      <c r="M17" s="90">
        <f t="shared" si="1"/>
        <v>6746.2712850830349</v>
      </c>
      <c r="N17" s="91">
        <f t="shared" si="0"/>
        <v>-3373.1356425415174</v>
      </c>
      <c r="O17" s="152"/>
      <c r="P17" s="153"/>
      <c r="Q17" s="154"/>
    </row>
    <row r="18" spans="1:17" x14ac:dyDescent="0.3">
      <c r="A18" s="170"/>
      <c r="B18" s="24" t="s">
        <v>8</v>
      </c>
      <c r="C18" s="25" t="s">
        <v>44</v>
      </c>
      <c r="D18" s="37" t="s">
        <v>18</v>
      </c>
      <c r="E18" s="51">
        <f>SUM(E17*A7)</f>
        <v>901.19406927624493</v>
      </c>
      <c r="F18" s="64">
        <f>SUM(F17*A7)</f>
        <v>0.33794777597859177</v>
      </c>
      <c r="G18" s="65">
        <f>SUM(G17*A7)</f>
        <v>0.11264925865953063</v>
      </c>
      <c r="H18" s="173"/>
      <c r="I18" s="176"/>
      <c r="J18" s="176"/>
      <c r="K18" s="179"/>
      <c r="L18" s="89"/>
      <c r="M18" s="90">
        <f t="shared" si="1"/>
        <v>7647.4653543592794</v>
      </c>
      <c r="N18" s="91">
        <f t="shared" si="0"/>
        <v>-3823.7326771796397</v>
      </c>
      <c r="O18" s="152"/>
      <c r="P18" s="153"/>
      <c r="Q18" s="154"/>
    </row>
    <row r="19" spans="1:17" ht="15" thickBot="1" x14ac:dyDescent="0.35">
      <c r="A19" s="171"/>
      <c r="B19" s="26" t="s">
        <v>9</v>
      </c>
      <c r="C19" s="31" t="s">
        <v>45</v>
      </c>
      <c r="D19" s="38" t="s">
        <v>19</v>
      </c>
      <c r="E19" s="52">
        <f>SUM(E18*A7)</f>
        <v>914.71198031538847</v>
      </c>
      <c r="F19" s="66">
        <f>SUM(F18*A7)</f>
        <v>0.34301699261827062</v>
      </c>
      <c r="G19" s="67">
        <f>SUM(G18*A7)</f>
        <v>0.11433899753942357</v>
      </c>
      <c r="H19" s="174"/>
      <c r="I19" s="177"/>
      <c r="J19" s="177"/>
      <c r="K19" s="180"/>
      <c r="L19" s="92"/>
      <c r="M19" s="93">
        <f t="shared" si="1"/>
        <v>8562.1773346746686</v>
      </c>
      <c r="N19" s="94">
        <f t="shared" si="0"/>
        <v>-4281.0886673373343</v>
      </c>
      <c r="O19" s="166"/>
      <c r="P19" s="167"/>
      <c r="Q19" s="168"/>
    </row>
    <row r="20" spans="1:17" x14ac:dyDescent="0.3">
      <c r="A20" s="187" t="s">
        <v>35</v>
      </c>
      <c r="B20" s="14" t="s">
        <v>10</v>
      </c>
      <c r="C20" s="10" t="s">
        <v>46</v>
      </c>
      <c r="D20" s="33" t="s">
        <v>16</v>
      </c>
      <c r="E20" s="53">
        <f>SUM(E19*A7)</f>
        <v>928.43266002011922</v>
      </c>
      <c r="F20" s="68">
        <f>SUM(F19*A7)</f>
        <v>0.34816224750754465</v>
      </c>
      <c r="G20" s="69">
        <f>SUM(G19*A7)</f>
        <v>0.11605408250251492</v>
      </c>
      <c r="H20" s="189">
        <f>SUM(E20:E24)</f>
        <v>4783.5328868916995</v>
      </c>
      <c r="I20" s="144">
        <f>SUM(L20:L24)</f>
        <v>0</v>
      </c>
      <c r="J20" s="144">
        <f>SUM(H20)-I20</f>
        <v>4783.5328868916995</v>
      </c>
      <c r="K20" s="147">
        <f>SUM(I20/H20)</f>
        <v>0</v>
      </c>
      <c r="L20" s="95"/>
      <c r="M20" s="96">
        <f t="shared" si="1"/>
        <v>9490.609994694787</v>
      </c>
      <c r="N20" s="97">
        <f>SUM(-M20)/2</f>
        <v>-4745.3049973473935</v>
      </c>
      <c r="O20" s="181"/>
      <c r="P20" s="182"/>
      <c r="Q20" s="183"/>
    </row>
    <row r="21" spans="1:17" x14ac:dyDescent="0.3">
      <c r="A21" s="106"/>
      <c r="B21" s="11" t="s">
        <v>11</v>
      </c>
      <c r="C21" s="12" t="s">
        <v>47</v>
      </c>
      <c r="D21" s="34" t="s">
        <v>17</v>
      </c>
      <c r="E21" s="48">
        <f>SUM(E20*A7)</f>
        <v>942.35914992042092</v>
      </c>
      <c r="F21" s="58">
        <f>SUM(F20*A7)</f>
        <v>0.35338468122015781</v>
      </c>
      <c r="G21" s="59">
        <f>SUM(G20*A7)</f>
        <v>0.11779489374005263</v>
      </c>
      <c r="H21" s="109"/>
      <c r="I21" s="144"/>
      <c r="J21" s="144"/>
      <c r="K21" s="147"/>
      <c r="L21" s="80"/>
      <c r="M21" s="81">
        <f t="shared" si="1"/>
        <v>10432.969144615208</v>
      </c>
      <c r="N21" s="82">
        <f>SUM(-M21)/2</f>
        <v>-5216.4845723076041</v>
      </c>
      <c r="O21" s="158"/>
      <c r="P21" s="159"/>
      <c r="Q21" s="160"/>
    </row>
    <row r="22" spans="1:17" x14ac:dyDescent="0.3">
      <c r="A22" s="106"/>
      <c r="B22" s="11" t="s">
        <v>12</v>
      </c>
      <c r="C22" s="12" t="s">
        <v>48</v>
      </c>
      <c r="D22" s="34" t="s">
        <v>51</v>
      </c>
      <c r="E22" s="48">
        <f>SUM(E21*A7)</f>
        <v>956.4945371692271</v>
      </c>
      <c r="F22" s="58">
        <f>SUM(F21*A7)</f>
        <v>0.35868545143846015</v>
      </c>
      <c r="G22" s="59">
        <f>SUM(G21*A7)</f>
        <v>0.11956181714615341</v>
      </c>
      <c r="H22" s="109"/>
      <c r="I22" s="144"/>
      <c r="J22" s="144"/>
      <c r="K22" s="147"/>
      <c r="L22" s="80"/>
      <c r="M22" s="81">
        <f t="shared" si="1"/>
        <v>11389.463681784435</v>
      </c>
      <c r="N22" s="82">
        <f>SUM(-M22)/2</f>
        <v>-5694.7318408922174</v>
      </c>
      <c r="O22" s="158"/>
      <c r="P22" s="159"/>
      <c r="Q22" s="160"/>
    </row>
    <row r="23" spans="1:17" x14ac:dyDescent="0.3">
      <c r="A23" s="106"/>
      <c r="B23" s="11" t="s">
        <v>13</v>
      </c>
      <c r="C23" s="12" t="s">
        <v>49</v>
      </c>
      <c r="D23" s="34" t="s">
        <v>18</v>
      </c>
      <c r="E23" s="48">
        <f>SUM(E22*A7)</f>
        <v>970.84195522676544</v>
      </c>
      <c r="F23" s="58">
        <f>SUM(F22*A7)</f>
        <v>0.36406573321003699</v>
      </c>
      <c r="G23" s="59">
        <f>SUM(G22*A7)</f>
        <v>0.12135524440334571</v>
      </c>
      <c r="H23" s="109"/>
      <c r="I23" s="144"/>
      <c r="J23" s="144"/>
      <c r="K23" s="147"/>
      <c r="L23" s="80"/>
      <c r="M23" s="81">
        <f t="shared" si="1"/>
        <v>12360.305637011201</v>
      </c>
      <c r="N23" s="82">
        <f>SUM(-M23)/2</f>
        <v>-6180.1528185056004</v>
      </c>
      <c r="O23" s="158"/>
      <c r="P23" s="159"/>
      <c r="Q23" s="160"/>
    </row>
    <row r="24" spans="1:17" ht="15" thickBot="1" x14ac:dyDescent="0.35">
      <c r="A24" s="188"/>
      <c r="B24" s="15" t="s">
        <v>14</v>
      </c>
      <c r="C24" s="13" t="s">
        <v>50</v>
      </c>
      <c r="D24" s="35" t="s">
        <v>19</v>
      </c>
      <c r="E24" s="54">
        <f>SUM(E23*A7)</f>
        <v>985.40458455516682</v>
      </c>
      <c r="F24" s="70">
        <f>SUM(F23*A7)</f>
        <v>0.36952671920818753</v>
      </c>
      <c r="G24" s="71">
        <f>SUM(G23*A7)</f>
        <v>0.12317557306939587</v>
      </c>
      <c r="H24" s="190"/>
      <c r="I24" s="144"/>
      <c r="J24" s="144"/>
      <c r="K24" s="147"/>
      <c r="L24" s="83"/>
      <c r="M24" s="84">
        <f t="shared" si="1"/>
        <v>13345.710221566367</v>
      </c>
      <c r="N24" s="85">
        <f>SUM(-M24)/2</f>
        <v>-6672.8551107831836</v>
      </c>
      <c r="O24" s="184"/>
      <c r="P24" s="185"/>
      <c r="Q24" s="186"/>
    </row>
    <row r="25" spans="1:17" x14ac:dyDescent="0.3">
      <c r="A25" s="169" t="s">
        <v>62</v>
      </c>
      <c r="B25" s="22" t="s">
        <v>20</v>
      </c>
      <c r="C25" s="23" t="s">
        <v>57</v>
      </c>
      <c r="D25" s="36" t="s">
        <v>16</v>
      </c>
      <c r="E25" s="50">
        <f>SUM(E24*A7)</f>
        <v>1000.1856533234942</v>
      </c>
      <c r="F25" s="62">
        <f>SUM(F24*A7)</f>
        <v>0.37506961999631028</v>
      </c>
      <c r="G25" s="63">
        <f>SUM(G24*A7)</f>
        <v>0.12502320666543679</v>
      </c>
      <c r="H25" s="172">
        <f>SUM(E25:E29)</f>
        <v>5153.22346110327</v>
      </c>
      <c r="I25" s="175">
        <f>SUM(L25:L29)</f>
        <v>0</v>
      </c>
      <c r="J25" s="175">
        <f>SUM(H25)-I25</f>
        <v>5153.22346110327</v>
      </c>
      <c r="K25" s="178">
        <f>SUM(I25/H25)</f>
        <v>0</v>
      </c>
      <c r="L25" s="98"/>
      <c r="M25" s="87">
        <f t="shared" si="1"/>
        <v>14345.895874889862</v>
      </c>
      <c r="N25" s="87">
        <f t="shared" ref="N25:N29" si="2">SUM(-M25)/2</f>
        <v>-7172.9479374449311</v>
      </c>
      <c r="O25" s="150"/>
      <c r="P25" s="150"/>
      <c r="Q25" s="151"/>
    </row>
    <row r="26" spans="1:17" x14ac:dyDescent="0.3">
      <c r="A26" s="170"/>
      <c r="B26" s="24" t="s">
        <v>29</v>
      </c>
      <c r="C26" s="25" t="s">
        <v>58</v>
      </c>
      <c r="D26" s="37" t="s">
        <v>17</v>
      </c>
      <c r="E26" s="51">
        <f>SUM(E25*A7)</f>
        <v>1015.1884381233465</v>
      </c>
      <c r="F26" s="64">
        <f>SUM(F25*A7)</f>
        <v>0.3806956642962549</v>
      </c>
      <c r="G26" s="65">
        <f>SUM(G25*A7)</f>
        <v>0.12689855476541834</v>
      </c>
      <c r="H26" s="173"/>
      <c r="I26" s="176"/>
      <c r="J26" s="176"/>
      <c r="K26" s="179"/>
      <c r="L26" s="99"/>
      <c r="M26" s="90">
        <f t="shared" si="1"/>
        <v>15361.084313013209</v>
      </c>
      <c r="N26" s="90">
        <f t="shared" si="2"/>
        <v>-7680.5421565066044</v>
      </c>
      <c r="O26" s="153"/>
      <c r="P26" s="153"/>
      <c r="Q26" s="154"/>
    </row>
    <row r="27" spans="1:17" x14ac:dyDescent="0.3">
      <c r="A27" s="170"/>
      <c r="B27" s="24" t="s">
        <v>30</v>
      </c>
      <c r="C27" s="25" t="s">
        <v>59</v>
      </c>
      <c r="D27" s="37" t="s">
        <v>51</v>
      </c>
      <c r="E27" s="51">
        <f>SUM(E26*A7)</f>
        <v>1030.4162646951966</v>
      </c>
      <c r="F27" s="64">
        <f>SUM(F26*A7)</f>
        <v>0.38640609926069869</v>
      </c>
      <c r="G27" s="65">
        <f>SUM(G26*A7)</f>
        <v>0.12880203308689961</v>
      </c>
      <c r="H27" s="173"/>
      <c r="I27" s="176"/>
      <c r="J27" s="176"/>
      <c r="K27" s="179"/>
      <c r="L27" s="99"/>
      <c r="M27" s="90">
        <f t="shared" si="1"/>
        <v>16391.500577708404</v>
      </c>
      <c r="N27" s="90">
        <f t="shared" si="2"/>
        <v>-8195.7502888542022</v>
      </c>
      <c r="O27" s="153"/>
      <c r="P27" s="153"/>
      <c r="Q27" s="154"/>
    </row>
    <row r="28" spans="1:17" x14ac:dyDescent="0.3">
      <c r="A28" s="170"/>
      <c r="B28" s="24" t="s">
        <v>31</v>
      </c>
      <c r="C28" s="25" t="s">
        <v>60</v>
      </c>
      <c r="D28" s="37" t="s">
        <v>18</v>
      </c>
      <c r="E28" s="51">
        <f>SUM(E27*A7)</f>
        <v>1045.8725086656243</v>
      </c>
      <c r="F28" s="64">
        <f>SUM(F27*A7)</f>
        <v>0.3922021907496091</v>
      </c>
      <c r="G28" s="65">
        <f>SUM(G27*A7)</f>
        <v>0.13073406358320308</v>
      </c>
      <c r="H28" s="173"/>
      <c r="I28" s="176"/>
      <c r="J28" s="176"/>
      <c r="K28" s="179"/>
      <c r="L28" s="99"/>
      <c r="M28" s="90">
        <f t="shared" si="1"/>
        <v>17437.373086374027</v>
      </c>
      <c r="N28" s="90">
        <f t="shared" si="2"/>
        <v>-8718.6865431870137</v>
      </c>
      <c r="O28" s="153"/>
      <c r="P28" s="153"/>
      <c r="Q28" s="154"/>
    </row>
    <row r="29" spans="1:17" ht="15" thickBot="1" x14ac:dyDescent="0.35">
      <c r="A29" s="171"/>
      <c r="B29" s="26" t="s">
        <v>32</v>
      </c>
      <c r="C29" s="27" t="s">
        <v>61</v>
      </c>
      <c r="D29" s="38" t="s">
        <v>19</v>
      </c>
      <c r="E29" s="52">
        <f>SUM(E28*A7)</f>
        <v>1061.5605962956085</v>
      </c>
      <c r="F29" s="66">
        <f>SUM(F28*A7)</f>
        <v>0.39808522361085319</v>
      </c>
      <c r="G29" s="67">
        <f>SUM(G28*A7)</f>
        <v>0.13269507453695112</v>
      </c>
      <c r="H29" s="174"/>
      <c r="I29" s="177"/>
      <c r="J29" s="177"/>
      <c r="K29" s="180"/>
      <c r="L29" s="100"/>
      <c r="M29" s="93">
        <f t="shared" si="1"/>
        <v>18498.933682669634</v>
      </c>
      <c r="N29" s="93">
        <f t="shared" si="2"/>
        <v>-9249.4668413348172</v>
      </c>
      <c r="O29" s="167"/>
      <c r="P29" s="167"/>
      <c r="Q29" s="168"/>
    </row>
    <row r="30" spans="1:17" ht="15" thickBot="1" x14ac:dyDescent="0.35">
      <c r="A30" s="16" t="s">
        <v>22</v>
      </c>
      <c r="B30" s="20" t="s">
        <v>15</v>
      </c>
      <c r="C30" s="17" t="s">
        <v>56</v>
      </c>
      <c r="D30" s="39" t="s">
        <v>53</v>
      </c>
      <c r="E30" s="55">
        <f>SUM(E10:E29)</f>
        <v>18498.933682669634</v>
      </c>
      <c r="F30" s="72" t="s">
        <v>53</v>
      </c>
      <c r="G30" s="73" t="s">
        <v>53</v>
      </c>
      <c r="H30" s="74">
        <f>SUM(H10:H29)</f>
        <v>18498.933682669638</v>
      </c>
      <c r="I30" s="75">
        <f>SUM(I10:I29)</f>
        <v>0</v>
      </c>
      <c r="J30" s="76">
        <f>SUM(H30)-I30</f>
        <v>18498.933682669638</v>
      </c>
      <c r="K30" s="101">
        <f>SUM(L30)/H30</f>
        <v>0</v>
      </c>
      <c r="L30" s="102">
        <f>SUM(L10:L29)</f>
        <v>0</v>
      </c>
      <c r="M30" s="18"/>
      <c r="N30" s="21" t="s">
        <v>54</v>
      </c>
      <c r="O30" s="191" t="s">
        <v>55</v>
      </c>
      <c r="P30" s="191"/>
      <c r="Q30" s="192"/>
    </row>
  </sheetData>
  <mergeCells count="53">
    <mergeCell ref="O8:Q9"/>
    <mergeCell ref="A1:Q2"/>
    <mergeCell ref="A3:Q3"/>
    <mergeCell ref="A4:Q4"/>
    <mergeCell ref="A5:Q5"/>
    <mergeCell ref="A7:Q7"/>
    <mergeCell ref="A6:Q6"/>
    <mergeCell ref="A8:D8"/>
    <mergeCell ref="E8:E9"/>
    <mergeCell ref="F8:G8"/>
    <mergeCell ref="H8:K8"/>
    <mergeCell ref="L8:N8"/>
    <mergeCell ref="O10:Q10"/>
    <mergeCell ref="O11:Q11"/>
    <mergeCell ref="O12:Q12"/>
    <mergeCell ref="O13:Q13"/>
    <mergeCell ref="O14:Q14"/>
    <mergeCell ref="A10:A14"/>
    <mergeCell ref="H10:H14"/>
    <mergeCell ref="I10:I14"/>
    <mergeCell ref="J10:J14"/>
    <mergeCell ref="K10:K14"/>
    <mergeCell ref="O15:Q15"/>
    <mergeCell ref="O16:Q16"/>
    <mergeCell ref="O17:Q17"/>
    <mergeCell ref="O18:Q18"/>
    <mergeCell ref="O19:Q19"/>
    <mergeCell ref="A15:A19"/>
    <mergeCell ref="H15:H19"/>
    <mergeCell ref="I15:I19"/>
    <mergeCell ref="J15:J19"/>
    <mergeCell ref="K15:K19"/>
    <mergeCell ref="O20:Q20"/>
    <mergeCell ref="O21:Q21"/>
    <mergeCell ref="O22:Q22"/>
    <mergeCell ref="O23:Q23"/>
    <mergeCell ref="O24:Q24"/>
    <mergeCell ref="A20:A24"/>
    <mergeCell ref="H20:H24"/>
    <mergeCell ref="I20:I24"/>
    <mergeCell ref="J20:J24"/>
    <mergeCell ref="K20:K24"/>
    <mergeCell ref="O30:Q30"/>
    <mergeCell ref="A25:A29"/>
    <mergeCell ref="H25:H29"/>
    <mergeCell ref="I25:I29"/>
    <mergeCell ref="J25:J29"/>
    <mergeCell ref="K25:K29"/>
    <mergeCell ref="O25:Q25"/>
    <mergeCell ref="O26:Q26"/>
    <mergeCell ref="O27:Q27"/>
    <mergeCell ref="O28:Q28"/>
    <mergeCell ref="O29:Q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24–27T (základ, bez zvyšovania)</vt:lpstr>
      <vt:lpstr>Vzorce DAX a FX</vt:lpstr>
      <vt:lpstr>24–27T (so zvyšovaním)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</dc:creator>
  <cp:lastModifiedBy>Vladimír</cp:lastModifiedBy>
  <dcterms:created xsi:type="dcterms:W3CDTF">2020-03-31T13:31:34Z</dcterms:created>
  <dcterms:modified xsi:type="dcterms:W3CDTF">2020-06-10T10:07:23Z</dcterms:modified>
</cp:coreProperties>
</file>