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xr:revisionPtr revIDLastSave="0" documentId="8_{3359A92B-DF4C-4803-89E6-C71BE70DD093}" xr6:coauthVersionLast="45" xr6:coauthVersionMax="45" xr10:uidLastSave="{00000000-0000-0000-0000-000000000000}"/>
  <bookViews>
    <workbookView xWindow="768" yWindow="768" windowWidth="17304" windowHeight="12372" tabRatio="829" xr2:uid="{4D67928F-73D9-4BF9-B0B9-4FCAFB7C4F39}"/>
  </bookViews>
  <sheets>
    <sheet name="MM (4 týždne)" sheetId="18" r:id="rId1"/>
    <sheet name="Základný graf" sheetId="19" r:id="rId2"/>
    <sheet name="Vzorec" sheetId="16" r:id="rId3"/>
    <sheet name="Objemy a hodnoty (ceny) za TS" sheetId="20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0" l="1"/>
  <c r="B21" i="20"/>
  <c r="D20" i="20"/>
  <c r="B20" i="20"/>
  <c r="B19" i="20"/>
  <c r="D19" i="20" s="1"/>
  <c r="B18" i="20"/>
  <c r="D18" i="20" s="1"/>
  <c r="B17" i="20"/>
  <c r="D17" i="20" s="1"/>
  <c r="D16" i="20"/>
  <c r="B16" i="20"/>
  <c r="B15" i="20"/>
  <c r="D15" i="20" s="1"/>
  <c r="B14" i="20"/>
  <c r="D14" i="20" s="1"/>
  <c r="B13" i="20"/>
  <c r="D13" i="20" s="1"/>
  <c r="D12" i="20"/>
  <c r="B12" i="20"/>
  <c r="B11" i="20"/>
  <c r="D11" i="20" s="1"/>
  <c r="B10" i="20"/>
  <c r="D10" i="20" s="1"/>
  <c r="B9" i="20"/>
  <c r="D9" i="20" s="1"/>
  <c r="D8" i="20"/>
  <c r="B8" i="20"/>
  <c r="B7" i="20"/>
  <c r="D7" i="20" s="1"/>
  <c r="B6" i="20"/>
  <c r="D6" i="20" s="1"/>
  <c r="B5" i="20"/>
  <c r="D5" i="20" s="1"/>
  <c r="D4" i="20"/>
  <c r="B4" i="20"/>
  <c r="B3" i="20"/>
  <c r="D3" i="20" s="1"/>
  <c r="E3" i="16"/>
  <c r="C3" i="16"/>
  <c r="F3" i="16" s="1"/>
  <c r="C6" i="16" s="1"/>
  <c r="K25" i="18"/>
  <c r="Q24" i="18"/>
  <c r="Q23" i="18"/>
  <c r="Q22" i="18"/>
  <c r="Q21" i="18"/>
  <c r="Q20" i="18"/>
  <c r="H20" i="18"/>
  <c r="Q19" i="18"/>
  <c r="Q18" i="18"/>
  <c r="Q17" i="18"/>
  <c r="Q16" i="18"/>
  <c r="Q15" i="18"/>
  <c r="H15" i="18"/>
  <c r="H25" i="18" s="1"/>
  <c r="Q14" i="18"/>
  <c r="Q13" i="18"/>
  <c r="Q12" i="18"/>
  <c r="Q11" i="18"/>
  <c r="Q10" i="18"/>
  <c r="H10" i="18"/>
  <c r="Q9" i="18"/>
  <c r="Q8" i="18"/>
  <c r="F8" i="18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E8" i="18"/>
  <c r="P8" i="18" s="1"/>
  <c r="Q7" i="18"/>
  <c r="F7" i="18"/>
  <c r="E7" i="18"/>
  <c r="P7" i="18" s="1"/>
  <c r="Q6" i="18"/>
  <c r="F6" i="18"/>
  <c r="E6" i="18"/>
  <c r="P6" i="18" s="1"/>
  <c r="Q5" i="18"/>
  <c r="P5" i="18"/>
  <c r="L5" i="18"/>
  <c r="H5" i="18"/>
  <c r="R5" i="18" l="1"/>
  <c r="L6" i="18"/>
  <c r="E9" i="18"/>
  <c r="R6" i="18"/>
  <c r="L8" i="18"/>
  <c r="G5" i="18"/>
  <c r="J5" i="18" s="1"/>
  <c r="L7" i="18"/>
  <c r="R8" i="18"/>
  <c r="R7" i="18"/>
  <c r="E10" i="18" l="1"/>
  <c r="P9" i="18"/>
  <c r="L9" i="18"/>
  <c r="I5" i="18"/>
  <c r="P10" i="18" l="1"/>
  <c r="L10" i="18"/>
  <c r="E11" i="18"/>
  <c r="R9" i="18"/>
  <c r="R11" i="18" l="1"/>
  <c r="R10" i="18"/>
  <c r="E12" i="18"/>
  <c r="P11" i="18"/>
  <c r="L11" i="18"/>
  <c r="P12" i="18" l="1"/>
  <c r="L12" i="18"/>
  <c r="E13" i="18"/>
  <c r="P13" i="18" l="1"/>
  <c r="E14" i="18"/>
  <c r="L13" i="18"/>
  <c r="R13" i="18"/>
  <c r="G10" i="18"/>
  <c r="R12" i="18"/>
  <c r="I10" i="18" l="1"/>
  <c r="J10" i="18"/>
  <c r="L14" i="18"/>
  <c r="E15" i="18"/>
  <c r="P14" i="18"/>
  <c r="R14" i="18" l="1"/>
  <c r="P15" i="18"/>
  <c r="R15" i="18" s="1"/>
  <c r="L15" i="18"/>
  <c r="E16" i="18"/>
  <c r="P16" i="18" l="1"/>
  <c r="R16" i="18" s="1"/>
  <c r="L16" i="18"/>
  <c r="E17" i="18"/>
  <c r="E18" i="18" l="1"/>
  <c r="L17" i="18"/>
  <c r="P17" i="18"/>
  <c r="R17" i="18" s="1"/>
  <c r="P18" i="18" l="1"/>
  <c r="R18" i="18" s="1"/>
  <c r="E19" i="18"/>
  <c r="L18" i="18"/>
  <c r="L19" i="18" l="1"/>
  <c r="E20" i="18"/>
  <c r="P19" i="18"/>
  <c r="R19" i="18" s="1"/>
  <c r="G15" i="18"/>
  <c r="I15" i="18" l="1"/>
  <c r="J15" i="18"/>
  <c r="P20" i="18"/>
  <c r="R20" i="18" s="1"/>
  <c r="L20" i="18"/>
  <c r="E21" i="18"/>
  <c r="P21" i="18" l="1"/>
  <c r="R21" i="18" s="1"/>
  <c r="L21" i="18"/>
  <c r="E22" i="18"/>
  <c r="P22" i="18" l="1"/>
  <c r="R22" i="18" s="1"/>
  <c r="L22" i="18"/>
  <c r="E23" i="18"/>
  <c r="E24" i="18" l="1"/>
  <c r="L23" i="18"/>
  <c r="P23" i="18"/>
  <c r="R23" i="18" s="1"/>
  <c r="P24" i="18" l="1"/>
  <c r="L24" i="18"/>
  <c r="E25" i="18"/>
  <c r="G20" i="18"/>
  <c r="I20" i="18" l="1"/>
  <c r="J20" i="18"/>
  <c r="G25" i="18"/>
  <c r="R24" i="18"/>
  <c r="P25" i="18"/>
  <c r="J25" i="18" l="1"/>
  <c r="I25" i="18"/>
</calcChain>
</file>

<file path=xl/sharedStrings.xml><?xml version="1.0" encoding="utf-8"?>
<sst xmlns="http://schemas.openxmlformats.org/spreadsheetml/2006/main" count="130" uniqueCount="104">
  <si>
    <t>DAX</t>
  </si>
  <si>
    <t>Loty</t>
  </si>
  <si>
    <t>Suma</t>
  </si>
  <si>
    <t>Celková suma</t>
  </si>
  <si>
    <t>Finálny výsledok</t>
  </si>
  <si>
    <t>ΞΞΞΞΞΞΞΞΞΞ</t>
  </si>
  <si>
    <t>ΞΞΞΞΞΞΞΞΞΞΞΞ</t>
  </si>
  <si>
    <t>ΞΞΞΞΞΞΞΞΞΞΞΞΞΞΞΞΞΞΞΞΞΞΞΞΞΞΞΞΞΞΞΞΞΞΞΞΞΞΞΞΞΞΞΞΞΞΞΞΞΞΞΞΞΞΞΞΞΞΞΞΞΞΞΞΞΞΞΞΞΞΞΞ</t>
  </si>
  <si>
    <t>Legenda</t>
  </si>
  <si>
    <t>Počet obchodov (prípadne dní)</t>
  </si>
  <si>
    <t>Dátum</t>
  </si>
  <si>
    <t>Deň</t>
  </si>
  <si>
    <t>Denný plán</t>
  </si>
  <si>
    <t>Objem</t>
  </si>
  <si>
    <t>Splnené</t>
  </si>
  <si>
    <t>Splniť</t>
  </si>
  <si>
    <t>Splnené v %</t>
  </si>
  <si>
    <t>Možnosť straty</t>
  </si>
  <si>
    <t>Plán v EUR</t>
  </si>
  <si>
    <t>OT</t>
  </si>
  <si>
    <t>Kalendárne údaje</t>
  </si>
  <si>
    <t>ΞΞΞΞΞΞΞ</t>
  </si>
  <si>
    <t>ΞΞΞΞΞΞ</t>
  </si>
  <si>
    <t>DAX CZK (± 20 %) – FTMO</t>
  </si>
  <si>
    <t>Plán (K)</t>
  </si>
  <si>
    <t>Plán</t>
  </si>
  <si>
    <t>Údaje do základného grafu</t>
  </si>
  <si>
    <t>Červeno podfarbená bunka – percentuálna možnosť zvyšovania objemu a zisku</t>
  </si>
  <si>
    <t>Marža (v závislosti na pohybe inštrumentu – pravidelne prispôsobovať)</t>
  </si>
  <si>
    <t>OD</t>
  </si>
  <si>
    <t>Obchodný deň</t>
  </si>
  <si>
    <t>ΞΞΞΞΞΞΞΞΞΞΞ</t>
  </si>
  <si>
    <t>ŠT</t>
  </si>
  <si>
    <t>PI</t>
  </si>
  <si>
    <t>PO</t>
  </si>
  <si>
    <t>UT</t>
  </si>
  <si>
    <t>ST</t>
  </si>
  <si>
    <t>4. 1.</t>
  </si>
  <si>
    <t>5. 1.</t>
  </si>
  <si>
    <t>7. 1.</t>
  </si>
  <si>
    <t>8. 1.</t>
  </si>
  <si>
    <t>11. 1.</t>
  </si>
  <si>
    <t>12. 1.</t>
  </si>
  <si>
    <t>13. 1.</t>
  </si>
  <si>
    <t>14. 1.</t>
  </si>
  <si>
    <t>15. 1.</t>
  </si>
  <si>
    <t>18. 1.</t>
  </si>
  <si>
    <t>19. 1.</t>
  </si>
  <si>
    <t>20. 1.</t>
  </si>
  <si>
    <t>21. 1.</t>
  </si>
  <si>
    <t>22. 1.</t>
  </si>
  <si>
    <t>25. 1.</t>
  </si>
  <si>
    <t>26. 1.</t>
  </si>
  <si>
    <t>27. 1.</t>
  </si>
  <si>
    <t>28. 1.</t>
  </si>
  <si>
    <t>29. 1.</t>
  </si>
  <si>
    <t>Cena za 1 bod pri objeme 1 L</t>
  </si>
  <si>
    <t>2/2021</t>
  </si>
  <si>
    <t>3/2021</t>
  </si>
  <si>
    <t>4/2021</t>
  </si>
  <si>
    <t>1/2021</t>
  </si>
  <si>
    <t>Týždenné údaje EUR a % *1</t>
  </si>
  <si>
    <t>Denné údaje EUR *2</t>
  </si>
  <si>
    <t>*1</t>
  </si>
  <si>
    <t>*2</t>
  </si>
  <si>
    <t>TP/SL (K)</t>
  </si>
  <si>
    <t>Zisk/strata v kumulatíve</t>
  </si>
  <si>
    <t>Denný plán v kumulatíve</t>
  </si>
  <si>
    <t>Podfarbenie</t>
  </si>
  <si>
    <t>1. OD</t>
  </si>
  <si>
    <t>2. OD</t>
  </si>
  <si>
    <t>3. OD</t>
  </si>
  <si>
    <t>4. OD</t>
  </si>
  <si>
    <t>5. OD</t>
  </si>
  <si>
    <t>6. OD</t>
  </si>
  <si>
    <t>7. OD</t>
  </si>
  <si>
    <t>8. OD</t>
  </si>
  <si>
    <t>9. OD</t>
  </si>
  <si>
    <t>11. OD</t>
  </si>
  <si>
    <t>12. OD</t>
  </si>
  <si>
    <t>13. OD</t>
  </si>
  <si>
    <t>14. OD</t>
  </si>
  <si>
    <t>15. OD</t>
  </si>
  <si>
    <t>16. OD</t>
  </si>
  <si>
    <t>17. OD</t>
  </si>
  <si>
    <t>18. OD</t>
  </si>
  <si>
    <t>19. OD</t>
  </si>
  <si>
    <t>20. OD</t>
  </si>
  <si>
    <t>Cena za 1 TS</t>
  </si>
  <si>
    <t>T/P (TS)</t>
  </si>
  <si>
    <t>Spolu</t>
  </si>
  <si>
    <t>MM (4 týždne)</t>
  </si>
  <si>
    <t>6. 1.</t>
  </si>
  <si>
    <t>10. OD4</t>
  </si>
  <si>
    <t>Poznámky</t>
  </si>
  <si>
    <t>Obchodný týždeň (prípadný obchod realizovaný v nedeľu sa zapisuje do pondelka)</t>
  </si>
  <si>
    <t>Uvedené údaje sú len pre to ktoré obdobie a neprenášajú sa do ďalšieho (v tomto prípade – týždeň)</t>
  </si>
  <si>
    <t>Uvedené údaje sú len pre to ktoré obdobie a neprenášajú sa do ďalšieho (v tomto prípade – deň)</t>
  </si>
  <si>
    <t>Dopĺňať na základe denných výsledkov a nových poznatkov</t>
  </si>
  <si>
    <t>Tick size (TS)</t>
  </si>
  <si>
    <t>Možnosť zmeny z pohľadu plánovania, plnenia a pod.</t>
  </si>
  <si>
    <t>Možnosť zmeny (cena za 1 TS a počtu zisku plánovaných TS)</t>
  </si>
  <si>
    <t>Možnosť zmeny podľa podmienok brokera (cena za 1 bod pri objeme 1 L), TS, alebo marže a obchodných dní</t>
  </si>
  <si>
    <t>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</si>
</sst>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L-819]"/>
    <numFmt numFmtId="165" formatCode="#,##0.00\ [$EUR]"/>
    <numFmt numFmtId="166" formatCode="#,##0\ [$EUR]"/>
    <numFmt numFmtId="167" formatCode="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6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2" fillId="6" borderId="35" xfId="0" applyFont="1" applyFill="1" applyBorder="1" applyAlignment="1">
      <alignment vertical="center"/>
    </xf>
    <xf numFmtId="166" fontId="2" fillId="6" borderId="42" xfId="0" applyNumberFormat="1" applyFont="1" applyFill="1" applyBorder="1" applyAlignment="1">
      <alignment vertical="center"/>
    </xf>
    <xf numFmtId="164" fontId="2" fillId="6" borderId="42" xfId="0" applyNumberFormat="1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166" fontId="2" fillId="6" borderId="35" xfId="0" applyNumberFormat="1" applyFont="1" applyFill="1" applyBorder="1" applyAlignment="1">
      <alignment vertical="center"/>
    </xf>
    <xf numFmtId="166" fontId="1" fillId="6" borderId="25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166" fontId="2" fillId="6" borderId="41" xfId="0" applyNumberFormat="1" applyFont="1" applyFill="1" applyBorder="1" applyAlignment="1">
      <alignment vertical="center"/>
    </xf>
    <xf numFmtId="164" fontId="2" fillId="6" borderId="41" xfId="0" applyNumberFormat="1" applyFont="1" applyFill="1" applyBorder="1" applyAlignment="1">
      <alignment vertical="center"/>
    </xf>
    <xf numFmtId="166" fontId="1" fillId="6" borderId="5" xfId="0" applyNumberFormat="1" applyFont="1" applyFill="1" applyBorder="1" applyAlignment="1">
      <alignment vertical="center"/>
    </xf>
    <xf numFmtId="166" fontId="2" fillId="6" borderId="6" xfId="0" applyNumberFormat="1" applyFont="1" applyFill="1" applyBorder="1" applyAlignment="1">
      <alignment vertical="center"/>
    </xf>
    <xf numFmtId="166" fontId="1" fillId="6" borderId="1" xfId="0" applyNumberFormat="1" applyFont="1" applyFill="1" applyBorder="1" applyAlignment="1">
      <alignment vertical="center"/>
    </xf>
    <xf numFmtId="166" fontId="2" fillId="6" borderId="25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6" fontId="2" fillId="6" borderId="24" xfId="0" applyNumberFormat="1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166" fontId="2" fillId="6" borderId="43" xfId="0" applyNumberFormat="1" applyFont="1" applyFill="1" applyBorder="1" applyAlignment="1">
      <alignment vertical="center"/>
    </xf>
    <xf numFmtId="164" fontId="2" fillId="6" borderId="43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1" fillId="6" borderId="36" xfId="0" applyNumberFormat="1" applyFont="1" applyFill="1" applyBorder="1" applyAlignment="1">
      <alignment vertical="center"/>
    </xf>
    <xf numFmtId="166" fontId="1" fillId="6" borderId="24" xfId="0" applyNumberFormat="1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166" fontId="2" fillId="8" borderId="30" xfId="0" applyNumberFormat="1" applyFont="1" applyFill="1" applyBorder="1" applyAlignment="1">
      <alignment vertical="center"/>
    </xf>
    <xf numFmtId="166" fontId="4" fillId="8" borderId="28" xfId="0" applyNumberFormat="1" applyFont="1" applyFill="1" applyBorder="1" applyAlignment="1">
      <alignment horizontal="center" vertical="center"/>
    </xf>
    <xf numFmtId="166" fontId="1" fillId="8" borderId="27" xfId="0" applyNumberFormat="1" applyFont="1" applyFill="1" applyBorder="1" applyAlignment="1">
      <alignment vertical="center"/>
    </xf>
    <xf numFmtId="166" fontId="1" fillId="8" borderId="28" xfId="0" applyNumberFormat="1" applyFont="1" applyFill="1" applyBorder="1" applyAlignment="1">
      <alignment vertical="center"/>
    </xf>
    <xf numFmtId="166" fontId="2" fillId="4" borderId="30" xfId="0" applyNumberFormat="1" applyFont="1" applyFill="1" applyBorder="1" applyAlignment="1">
      <alignment vertical="center"/>
    </xf>
    <xf numFmtId="166" fontId="2" fillId="4" borderId="26" xfId="0" applyNumberFormat="1" applyFont="1" applyFill="1" applyBorder="1" applyAlignment="1">
      <alignment vertical="center"/>
    </xf>
    <xf numFmtId="166" fontId="2" fillId="4" borderId="27" xfId="0" applyNumberFormat="1" applyFont="1" applyFill="1" applyBorder="1" applyAlignment="1">
      <alignment vertical="center"/>
    </xf>
    <xf numFmtId="166" fontId="1" fillId="4" borderId="26" xfId="0" applyNumberFormat="1" applyFont="1" applyFill="1" applyBorder="1" applyAlignment="1">
      <alignment vertical="center"/>
    </xf>
    <xf numFmtId="166" fontId="2" fillId="3" borderId="27" xfId="0" applyNumberFormat="1" applyFont="1" applyFill="1" applyBorder="1" applyAlignment="1">
      <alignment vertical="center"/>
    </xf>
    <xf numFmtId="10" fontId="2" fillId="3" borderId="28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164" fontId="1" fillId="11" borderId="34" xfId="0" applyNumberFormat="1" applyFont="1" applyFill="1" applyBorder="1"/>
    <xf numFmtId="165" fontId="1" fillId="11" borderId="25" xfId="0" applyNumberFormat="1" applyFont="1" applyFill="1" applyBorder="1"/>
    <xf numFmtId="165" fontId="1" fillId="11" borderId="35" xfId="0" applyNumberFormat="1" applyFont="1" applyFill="1" applyBorder="1"/>
    <xf numFmtId="164" fontId="1" fillId="11" borderId="5" xfId="0" applyNumberFormat="1" applyFont="1" applyFill="1" applyBorder="1"/>
    <xf numFmtId="165" fontId="1" fillId="11" borderId="1" xfId="0" applyNumberFormat="1" applyFont="1" applyFill="1" applyBorder="1"/>
    <xf numFmtId="165" fontId="1" fillId="11" borderId="6" xfId="0" applyNumberFormat="1" applyFont="1" applyFill="1" applyBorder="1"/>
    <xf numFmtId="164" fontId="1" fillId="11" borderId="36" xfId="0" applyNumberFormat="1" applyFont="1" applyFill="1" applyBorder="1"/>
    <xf numFmtId="165" fontId="1" fillId="11" borderId="24" xfId="0" applyNumberFormat="1" applyFont="1" applyFill="1" applyBorder="1"/>
    <xf numFmtId="165" fontId="1" fillId="11" borderId="37" xfId="0" applyNumberFormat="1" applyFont="1" applyFill="1" applyBorder="1"/>
    <xf numFmtId="164" fontId="1" fillId="13" borderId="26" xfId="0" applyNumberFormat="1" applyFont="1" applyFill="1" applyBorder="1"/>
    <xf numFmtId="165" fontId="1" fillId="13" borderId="27" xfId="0" applyNumberFormat="1" applyFont="1" applyFill="1" applyBorder="1"/>
    <xf numFmtId="165" fontId="1" fillId="13" borderId="28" xfId="0" applyNumberFormat="1" applyFont="1" applyFill="1" applyBorder="1"/>
    <xf numFmtId="164" fontId="1" fillId="14" borderId="26" xfId="0" applyNumberFormat="1" applyFont="1" applyFill="1" applyBorder="1"/>
    <xf numFmtId="165" fontId="1" fillId="14" borderId="27" xfId="0" applyNumberFormat="1" applyFont="1" applyFill="1" applyBorder="1"/>
    <xf numFmtId="165" fontId="1" fillId="14" borderId="28" xfId="0" applyNumberFormat="1" applyFont="1" applyFill="1" applyBorder="1"/>
    <xf numFmtId="164" fontId="1" fillId="12" borderId="26" xfId="0" applyNumberFormat="1" applyFont="1" applyFill="1" applyBorder="1"/>
    <xf numFmtId="165" fontId="1" fillId="12" borderId="27" xfId="0" applyNumberFormat="1" applyFont="1" applyFill="1" applyBorder="1"/>
    <xf numFmtId="165" fontId="1" fillId="12" borderId="28" xfId="0" applyNumberFormat="1" applyFont="1" applyFill="1" applyBorder="1"/>
    <xf numFmtId="164" fontId="1" fillId="11" borderId="16" xfId="0" applyNumberFormat="1" applyFont="1" applyFill="1" applyBorder="1"/>
    <xf numFmtId="165" fontId="1" fillId="11" borderId="7" xfId="0" applyNumberFormat="1" applyFont="1" applyFill="1" applyBorder="1"/>
    <xf numFmtId="165" fontId="1" fillId="11" borderId="8" xfId="0" applyNumberFormat="1" applyFont="1" applyFill="1" applyBorder="1"/>
    <xf numFmtId="165" fontId="1" fillId="9" borderId="7" xfId="0" applyNumberFormat="1" applyFont="1" applyFill="1" applyBorder="1"/>
    <xf numFmtId="164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5" fontId="1" fillId="9" borderId="5" xfId="0" applyNumberFormat="1" applyFont="1" applyFill="1" applyBorder="1" applyAlignment="1">
      <alignment horizontal="center" vertical="center"/>
    </xf>
    <xf numFmtId="0" fontId="1" fillId="9" borderId="25" xfId="0" applyFont="1" applyFill="1" applyBorder="1"/>
    <xf numFmtId="0" fontId="1" fillId="9" borderId="1" xfId="0" applyFont="1" applyFill="1" applyBorder="1"/>
    <xf numFmtId="0" fontId="1" fillId="9" borderId="24" xfId="0" applyFont="1" applyFill="1" applyBorder="1"/>
    <xf numFmtId="0" fontId="1" fillId="9" borderId="27" xfId="0" applyFont="1" applyFill="1" applyBorder="1"/>
    <xf numFmtId="0" fontId="1" fillId="9" borderId="7" xfId="0" applyFont="1" applyFill="1" applyBorder="1"/>
    <xf numFmtId="166" fontId="2" fillId="6" borderId="1" xfId="0" applyNumberFormat="1" applyFont="1" applyFill="1" applyBorder="1" applyAlignment="1">
      <alignment horizontal="left" vertical="center"/>
    </xf>
    <xf numFmtId="166" fontId="2" fillId="6" borderId="24" xfId="0" applyNumberFormat="1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3" fontId="2" fillId="10" borderId="3" xfId="0" applyNumberFormat="1" applyFont="1" applyFill="1" applyBorder="1" applyAlignment="1">
      <alignment horizontal="left" vertical="center"/>
    </xf>
    <xf numFmtId="49" fontId="2" fillId="10" borderId="25" xfId="0" applyNumberFormat="1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166" fontId="2" fillId="10" borderId="39" xfId="0" applyNumberFormat="1" applyFont="1" applyFill="1" applyBorder="1" applyAlignment="1">
      <alignment vertical="center"/>
    </xf>
    <xf numFmtId="164" fontId="2" fillId="10" borderId="39" xfId="0" applyNumberFormat="1" applyFont="1" applyFill="1" applyBorder="1" applyAlignment="1">
      <alignment vertical="center"/>
    </xf>
    <xf numFmtId="166" fontId="1" fillId="10" borderId="2" xfId="0" applyNumberFormat="1" applyFont="1" applyFill="1" applyBorder="1" applyAlignment="1">
      <alignment vertical="center"/>
    </xf>
    <xf numFmtId="166" fontId="2" fillId="10" borderId="4" xfId="0" applyNumberFormat="1" applyFont="1" applyFill="1" applyBorder="1" applyAlignment="1">
      <alignment vertical="center"/>
    </xf>
    <xf numFmtId="166" fontId="1" fillId="10" borderId="3" xfId="0" applyNumberFormat="1" applyFont="1" applyFill="1" applyBorder="1" applyAlignment="1">
      <alignment vertical="center"/>
    </xf>
    <xf numFmtId="166" fontId="1" fillId="10" borderId="4" xfId="0" applyNumberFormat="1" applyFont="1" applyFill="1" applyBorder="1" applyAlignment="1">
      <alignment vertical="center"/>
    </xf>
    <xf numFmtId="166" fontId="2" fillId="10" borderId="1" xfId="0" applyNumberFormat="1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166" fontId="2" fillId="10" borderId="41" xfId="0" applyNumberFormat="1" applyFont="1" applyFill="1" applyBorder="1" applyAlignment="1">
      <alignment vertical="center"/>
    </xf>
    <xf numFmtId="164" fontId="2" fillId="10" borderId="41" xfId="0" applyNumberFormat="1" applyFont="1" applyFill="1" applyBorder="1" applyAlignment="1">
      <alignment vertical="center"/>
    </xf>
    <xf numFmtId="166" fontId="2" fillId="10" borderId="6" xfId="0" applyNumberFormat="1" applyFont="1" applyFill="1" applyBorder="1" applyAlignment="1">
      <alignment vertical="center"/>
    </xf>
    <xf numFmtId="166" fontId="1" fillId="10" borderId="5" xfId="0" applyNumberFormat="1" applyFont="1" applyFill="1" applyBorder="1" applyAlignment="1">
      <alignment vertical="center"/>
    </xf>
    <xf numFmtId="166" fontId="1" fillId="10" borderId="1" xfId="0" applyNumberFormat="1" applyFont="1" applyFill="1" applyBorder="1" applyAlignment="1">
      <alignment vertical="center"/>
    </xf>
    <xf numFmtId="166" fontId="2" fillId="10" borderId="1" xfId="0" applyNumberFormat="1" applyFont="1" applyFill="1" applyBorder="1" applyAlignment="1">
      <alignment vertical="center"/>
    </xf>
    <xf numFmtId="166" fontId="2" fillId="10" borderId="7" xfId="0" applyNumberFormat="1" applyFont="1" applyFill="1" applyBorder="1" applyAlignment="1">
      <alignment horizontal="left" vertical="center"/>
    </xf>
    <xf numFmtId="49" fontId="2" fillId="10" borderId="24" xfId="0" applyNumberFormat="1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166" fontId="2" fillId="10" borderId="40" xfId="0" applyNumberFormat="1" applyFont="1" applyFill="1" applyBorder="1" applyAlignment="1">
      <alignment vertical="center"/>
    </xf>
    <xf numFmtId="164" fontId="2" fillId="10" borderId="40" xfId="0" applyNumberFormat="1" applyFont="1" applyFill="1" applyBorder="1" applyAlignment="1">
      <alignment vertical="center"/>
    </xf>
    <xf numFmtId="166" fontId="2" fillId="10" borderId="8" xfId="0" applyNumberFormat="1" applyFont="1" applyFill="1" applyBorder="1" applyAlignment="1">
      <alignment vertical="center"/>
    </xf>
    <xf numFmtId="166" fontId="1" fillId="10" borderId="16" xfId="0" applyNumberFormat="1" applyFont="1" applyFill="1" applyBorder="1" applyAlignment="1">
      <alignment vertical="center"/>
    </xf>
    <xf numFmtId="166" fontId="1" fillId="10" borderId="7" xfId="0" applyNumberFormat="1" applyFont="1" applyFill="1" applyBorder="1" applyAlignment="1">
      <alignment vertical="center"/>
    </xf>
    <xf numFmtId="166" fontId="2" fillId="10" borderId="25" xfId="0" applyNumberFormat="1" applyFont="1" applyFill="1" applyBorder="1" applyAlignment="1">
      <alignment vertical="center"/>
    </xf>
    <xf numFmtId="166" fontId="2" fillId="10" borderId="25" xfId="0" applyNumberFormat="1" applyFont="1" applyFill="1" applyBorder="1" applyAlignment="1">
      <alignment horizontal="left" vertical="center"/>
    </xf>
    <xf numFmtId="166" fontId="2" fillId="10" borderId="24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vertical="center"/>
    </xf>
    <xf numFmtId="166" fontId="2" fillId="6" borderId="34" xfId="0" applyNumberFormat="1" applyFont="1" applyFill="1" applyBorder="1" applyAlignment="1">
      <alignment vertical="center"/>
    </xf>
    <xf numFmtId="166" fontId="2" fillId="6" borderId="5" xfId="0" applyNumberFormat="1" applyFont="1" applyFill="1" applyBorder="1" applyAlignment="1">
      <alignment vertical="center"/>
    </xf>
    <xf numFmtId="166" fontId="2" fillId="6" borderId="7" xfId="0" applyNumberFormat="1" applyFont="1" applyFill="1" applyBorder="1" applyAlignment="1">
      <alignment horizontal="left" vertical="center"/>
    </xf>
    <xf numFmtId="166" fontId="2" fillId="6" borderId="7" xfId="0" applyNumberFormat="1" applyFont="1" applyFill="1" applyBorder="1" applyAlignment="1">
      <alignment vertical="center"/>
    </xf>
    <xf numFmtId="166" fontId="2" fillId="6" borderId="36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horizontal="left" vertical="center"/>
    </xf>
    <xf numFmtId="166" fontId="1" fillId="5" borderId="2" xfId="0" applyNumberFormat="1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166" fontId="2" fillId="5" borderId="16" xfId="0" applyNumberFormat="1" applyFont="1" applyFill="1" applyBorder="1" applyAlignment="1">
      <alignment vertical="center"/>
    </xf>
    <xf numFmtId="166" fontId="2" fillId="5" borderId="34" xfId="0" applyNumberFormat="1" applyFont="1" applyFill="1" applyBorder="1" applyAlignment="1">
      <alignment vertical="center"/>
    </xf>
    <xf numFmtId="166" fontId="2" fillId="5" borderId="36" xfId="0" applyNumberFormat="1" applyFont="1" applyFill="1" applyBorder="1" applyAlignment="1">
      <alignment vertical="center"/>
    </xf>
    <xf numFmtId="166" fontId="2" fillId="5" borderId="2" xfId="0" applyNumberFormat="1" applyFont="1" applyFill="1" applyBorder="1" applyAlignment="1">
      <alignment vertical="center"/>
    </xf>
    <xf numFmtId="166" fontId="2" fillId="9" borderId="39" xfId="0" applyNumberFormat="1" applyFont="1" applyFill="1" applyBorder="1" applyAlignment="1">
      <alignment vertical="center"/>
    </xf>
    <xf numFmtId="164" fontId="2" fillId="9" borderId="39" xfId="0" applyNumberFormat="1" applyFont="1" applyFill="1" applyBorder="1" applyAlignment="1">
      <alignment vertical="center"/>
    </xf>
    <xf numFmtId="0" fontId="2" fillId="6" borderId="34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1" fillId="15" borderId="23" xfId="0" applyFont="1" applyFill="1" applyBorder="1" applyAlignment="1">
      <alignment horizontal="left" vertical="center" wrapText="1"/>
    </xf>
    <xf numFmtId="0" fontId="1" fillId="15" borderId="14" xfId="0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left" vertical="center" wrapText="1"/>
    </xf>
    <xf numFmtId="0" fontId="1" fillId="15" borderId="23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1" fillId="15" borderId="15" xfId="0" applyFont="1" applyFill="1" applyBorder="1" applyAlignment="1">
      <alignment horizontal="left" vertical="center"/>
    </xf>
    <xf numFmtId="49" fontId="2" fillId="10" borderId="2" xfId="0" applyNumberFormat="1" applyFont="1" applyFill="1" applyBorder="1" applyAlignment="1">
      <alignment horizontal="center" vertical="center" textRotation="90"/>
    </xf>
    <xf numFmtId="49" fontId="2" fillId="10" borderId="5" xfId="0" applyNumberFormat="1" applyFont="1" applyFill="1" applyBorder="1" applyAlignment="1">
      <alignment horizontal="center" vertical="center" textRotation="90"/>
    </xf>
    <xf numFmtId="49" fontId="2" fillId="10" borderId="16" xfId="0" applyNumberFormat="1" applyFont="1" applyFill="1" applyBorder="1" applyAlignment="1">
      <alignment horizontal="center" vertical="center" textRotation="90"/>
    </xf>
    <xf numFmtId="49" fontId="2" fillId="6" borderId="2" xfId="0" applyNumberFormat="1" applyFont="1" applyFill="1" applyBorder="1" applyAlignment="1">
      <alignment horizontal="center" vertical="center" textRotation="90"/>
    </xf>
    <xf numFmtId="49" fontId="2" fillId="6" borderId="5" xfId="0" applyNumberFormat="1" applyFont="1" applyFill="1" applyBorder="1" applyAlignment="1">
      <alignment horizontal="center" vertical="center" textRotation="90"/>
    </xf>
    <xf numFmtId="49" fontId="2" fillId="6" borderId="16" xfId="0" applyNumberFormat="1" applyFont="1" applyFill="1" applyBorder="1" applyAlignment="1">
      <alignment horizontal="center" vertical="center" textRotation="90"/>
    </xf>
    <xf numFmtId="49" fontId="2" fillId="10" borderId="58" xfId="0" applyNumberFormat="1" applyFont="1" applyFill="1" applyBorder="1" applyAlignment="1">
      <alignment horizontal="center" vertical="center" textRotation="90"/>
    </xf>
    <xf numFmtId="49" fontId="2" fillId="10" borderId="59" xfId="0" applyNumberFormat="1" applyFont="1" applyFill="1" applyBorder="1" applyAlignment="1">
      <alignment horizontal="center" vertical="center" textRotation="90"/>
    </xf>
    <xf numFmtId="49" fontId="2" fillId="10" borderId="60" xfId="0" applyNumberFormat="1" applyFont="1" applyFill="1" applyBorder="1" applyAlignment="1">
      <alignment horizontal="center" vertical="center" textRotation="90"/>
    </xf>
    <xf numFmtId="0" fontId="1" fillId="4" borderId="4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166" fontId="2" fillId="6" borderId="34" xfId="0" applyNumberFormat="1" applyFont="1" applyFill="1" applyBorder="1" applyAlignment="1">
      <alignment horizontal="center" vertical="center"/>
    </xf>
    <xf numFmtId="166" fontId="2" fillId="6" borderId="5" xfId="0" applyNumberFormat="1" applyFont="1" applyFill="1" applyBorder="1" applyAlignment="1">
      <alignment horizontal="center" vertical="center"/>
    </xf>
    <xf numFmtId="166" fontId="2" fillId="6" borderId="36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166" fontId="2" fillId="10" borderId="3" xfId="0" applyNumberFormat="1" applyFont="1" applyFill="1" applyBorder="1" applyAlignment="1">
      <alignment horizontal="center" vertical="center"/>
    </xf>
    <xf numFmtId="166" fontId="2" fillId="10" borderId="1" xfId="0" applyNumberFormat="1" applyFont="1" applyFill="1" applyBorder="1" applyAlignment="1">
      <alignment horizontal="center" vertical="center"/>
    </xf>
    <xf numFmtId="166" fontId="2" fillId="10" borderId="7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10" borderId="16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6" fontId="2" fillId="10" borderId="2" xfId="0" applyNumberFormat="1" applyFont="1" applyFill="1" applyBorder="1" applyAlignment="1">
      <alignment horizontal="center" vertical="center"/>
    </xf>
    <xf numFmtId="166" fontId="2" fillId="10" borderId="5" xfId="0" applyNumberFormat="1" applyFont="1" applyFill="1" applyBorder="1" applyAlignment="1">
      <alignment horizontal="center" vertical="center"/>
    </xf>
    <xf numFmtId="166" fontId="2" fillId="10" borderId="16" xfId="0" applyNumberFormat="1" applyFont="1" applyFill="1" applyBorder="1" applyAlignment="1">
      <alignment horizontal="center" vertical="center"/>
    </xf>
    <xf numFmtId="166" fontId="2" fillId="6" borderId="58" xfId="0" applyNumberFormat="1" applyFont="1" applyFill="1" applyBorder="1" applyAlignment="1">
      <alignment horizontal="center" vertical="center"/>
    </xf>
    <xf numFmtId="166" fontId="2" fillId="6" borderId="59" xfId="0" applyNumberFormat="1" applyFont="1" applyFill="1" applyBorder="1" applyAlignment="1">
      <alignment horizontal="center" vertical="center"/>
    </xf>
    <xf numFmtId="166" fontId="2" fillId="6" borderId="60" xfId="0" applyNumberFormat="1" applyFont="1" applyFill="1" applyBorder="1" applyAlignment="1">
      <alignment horizontal="center" vertical="center"/>
    </xf>
    <xf numFmtId="9" fontId="2" fillId="10" borderId="4" xfId="0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 vertical="center"/>
    </xf>
    <xf numFmtId="9" fontId="2" fillId="10" borderId="8" xfId="0" applyNumberFormat="1" applyFont="1" applyFill="1" applyBorder="1" applyAlignment="1">
      <alignment horizontal="center" vertical="center"/>
    </xf>
    <xf numFmtId="166" fontId="2" fillId="6" borderId="25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166" fontId="2" fillId="6" borderId="24" xfId="0" applyNumberFormat="1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6" fontId="2" fillId="6" borderId="55" xfId="0" applyNumberFormat="1" applyFont="1" applyFill="1" applyBorder="1" applyAlignment="1">
      <alignment horizontal="center" vertical="center"/>
    </xf>
    <xf numFmtId="166" fontId="2" fillId="6" borderId="56" xfId="0" applyNumberFormat="1" applyFont="1" applyFill="1" applyBorder="1" applyAlignment="1">
      <alignment horizontal="center" vertical="center"/>
    </xf>
    <xf numFmtId="166" fontId="2" fillId="6" borderId="57" xfId="0" applyNumberFormat="1" applyFont="1" applyFill="1" applyBorder="1" applyAlignment="1">
      <alignment horizontal="center" vertical="center"/>
    </xf>
    <xf numFmtId="9" fontId="2" fillId="6" borderId="52" xfId="0" applyNumberFormat="1" applyFont="1" applyFill="1" applyBorder="1" applyAlignment="1">
      <alignment horizontal="center" vertical="center"/>
    </xf>
    <xf numFmtId="9" fontId="2" fillId="6" borderId="53" xfId="0" applyNumberFormat="1" applyFont="1" applyFill="1" applyBorder="1" applyAlignment="1">
      <alignment horizontal="center" vertical="center"/>
    </xf>
    <xf numFmtId="9" fontId="2" fillId="6" borderId="54" xfId="0" applyNumberFormat="1" applyFont="1" applyFill="1" applyBorder="1" applyAlignment="1">
      <alignment horizontal="center" vertical="center"/>
    </xf>
    <xf numFmtId="49" fontId="2" fillId="6" borderId="58" xfId="0" applyNumberFormat="1" applyFont="1" applyFill="1" applyBorder="1" applyAlignment="1">
      <alignment horizontal="center" vertical="center" textRotation="90"/>
    </xf>
    <xf numFmtId="49" fontId="2" fillId="6" borderId="59" xfId="0" applyNumberFormat="1" applyFont="1" applyFill="1" applyBorder="1" applyAlignment="1">
      <alignment horizontal="center" vertical="center" textRotation="90"/>
    </xf>
    <xf numFmtId="49" fontId="2" fillId="6" borderId="60" xfId="0" applyNumberFormat="1" applyFont="1" applyFill="1" applyBorder="1" applyAlignment="1">
      <alignment horizontal="center" vertical="center" textRotation="90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9" fontId="2" fillId="6" borderId="35" xfId="0" applyNumberFormat="1" applyFont="1" applyFill="1" applyBorder="1" applyAlignment="1">
      <alignment horizontal="center" vertical="center"/>
    </xf>
    <xf numFmtId="9" fontId="2" fillId="6" borderId="6" xfId="0" applyNumberFormat="1" applyFont="1" applyFill="1" applyBorder="1" applyAlignment="1">
      <alignment horizontal="center" vertical="center"/>
    </xf>
    <xf numFmtId="9" fontId="2" fillId="6" borderId="37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1" fillId="15" borderId="22" xfId="0" applyFont="1" applyFill="1" applyBorder="1" applyAlignment="1">
      <alignment horizontal="left" vertical="center"/>
    </xf>
    <xf numFmtId="0" fontId="1" fillId="15" borderId="18" xfId="0" applyFont="1" applyFill="1" applyBorder="1" applyAlignment="1">
      <alignment horizontal="left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47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vertical="center"/>
    </xf>
    <xf numFmtId="0" fontId="1" fillId="12" borderId="47" xfId="0" applyFont="1" applyFill="1" applyBorder="1" applyAlignment="1">
      <alignment vertical="center"/>
    </xf>
    <xf numFmtId="0" fontId="1" fillId="12" borderId="48" xfId="0" applyFont="1" applyFill="1" applyBorder="1" applyAlignment="1">
      <alignment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5" xfId="0" applyFont="1" applyFill="1" applyBorder="1" applyAlignment="1">
      <alignment vertical="center"/>
    </xf>
    <xf numFmtId="0" fontId="1" fillId="15" borderId="12" xfId="0" applyFont="1" applyFill="1" applyBorder="1" applyAlignment="1">
      <alignment horizontal="left" vertical="center"/>
    </xf>
    <xf numFmtId="0" fontId="1" fillId="15" borderId="31" xfId="0" applyFont="1" applyFill="1" applyBorder="1" applyAlignment="1">
      <alignment horizontal="left" vertical="center"/>
    </xf>
    <xf numFmtId="0" fontId="1" fillId="15" borderId="13" xfId="0" applyFont="1" applyFill="1" applyBorder="1" applyAlignment="1">
      <alignment horizontal="left" vertical="center"/>
    </xf>
    <xf numFmtId="0" fontId="1" fillId="15" borderId="32" xfId="0" applyFont="1" applyFill="1" applyBorder="1" applyAlignment="1">
      <alignment horizontal="left" vertical="center"/>
    </xf>
    <xf numFmtId="0" fontId="1" fillId="15" borderId="3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 vertical="center"/>
    </xf>
    <xf numFmtId="165" fontId="1" fillId="6" borderId="8" xfId="0" applyNumberFormat="1" applyFont="1" applyFill="1" applyBorder="1" applyAlignment="1">
      <alignment horizontal="center" vertical="center"/>
    </xf>
    <xf numFmtId="165" fontId="1" fillId="7" borderId="22" xfId="0" applyNumberFormat="1" applyFont="1" applyFill="1" applyBorder="1" applyAlignment="1">
      <alignment horizontal="center" vertical="center" wrapText="1"/>
    </xf>
    <xf numFmtId="165" fontId="1" fillId="7" borderId="18" xfId="0" applyNumberFormat="1" applyFont="1" applyFill="1" applyBorder="1" applyAlignment="1">
      <alignment horizontal="center" vertical="center" wrapText="1"/>
    </xf>
    <xf numFmtId="166" fontId="2" fillId="9" borderId="23" xfId="0" applyNumberFormat="1" applyFont="1" applyFill="1" applyBorder="1" applyAlignment="1">
      <alignment horizontal="center" vertical="center"/>
    </xf>
    <xf numFmtId="166" fontId="2" fillId="9" borderId="14" xfId="0" applyNumberFormat="1" applyFont="1" applyFill="1" applyBorder="1" applyAlignment="1">
      <alignment horizontal="center" vertical="center"/>
    </xf>
    <xf numFmtId="166" fontId="2" fillId="9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'MM (4 týždne)'!$R$5:$R$24</c:f>
              <c:numCache>
                <c:formatCode>#\ ##0\ [$EUR]</c:formatCode>
                <c:ptCount val="20"/>
                <c:pt idx="0">
                  <c:v>74</c:v>
                </c:pt>
                <c:pt idx="1">
                  <c:v>151.69999999999999</c:v>
                </c:pt>
                <c:pt idx="2">
                  <c:v>233.285</c:v>
                </c:pt>
                <c:pt idx="3">
                  <c:v>318.94925000000001</c:v>
                </c:pt>
                <c:pt idx="4">
                  <c:v>408.89671250000004</c:v>
                </c:pt>
                <c:pt idx="5">
                  <c:v>503.34154812500003</c:v>
                </c:pt>
                <c:pt idx="6">
                  <c:v>602.50862553125012</c:v>
                </c:pt>
                <c:pt idx="7">
                  <c:v>706.63405680781261</c:v>
                </c:pt>
                <c:pt idx="8">
                  <c:v>815.96575964820329</c:v>
                </c:pt>
                <c:pt idx="9">
                  <c:v>930.7640476306135</c:v>
                </c:pt>
                <c:pt idx="10">
                  <c:v>1051.3022500121442</c:v>
                </c:pt>
                <c:pt idx="11">
                  <c:v>1177.8673625127515</c:v>
                </c:pt>
                <c:pt idx="12">
                  <c:v>1310.7607306383891</c:v>
                </c:pt>
                <c:pt idx="13">
                  <c:v>1450.2987671703086</c:v>
                </c:pt>
                <c:pt idx="14">
                  <c:v>1596.8137055288241</c:v>
                </c:pt>
                <c:pt idx="15">
                  <c:v>1750.6543908052654</c:v>
                </c:pt>
                <c:pt idx="16">
                  <c:v>1912.1871103455287</c:v>
                </c:pt>
                <c:pt idx="17">
                  <c:v>2081.7964658628052</c:v>
                </c:pt>
                <c:pt idx="18">
                  <c:v>2259.8862891559456</c:v>
                </c:pt>
                <c:pt idx="19">
                  <c:v>2446.880603613743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7-4C2D-8521-DB61722803E4}"/>
            </c:ext>
          </c:extLst>
        </c:ser>
        <c:ser>
          <c:idx val="1"/>
          <c:order val="1"/>
          <c:spPr>
            <a:ln w="730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'MM (4 týždne)'!$Q$5:$Q$24</c:f>
              <c:numCache>
                <c:formatCode>#\ ##0\ [$EUR]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7-4C2D-8521-DB6172280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412431"/>
        <c:axId val="332481647"/>
      </c:lineChart>
      <c:catAx>
        <c:axId val="2141412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32481647"/>
        <c:crosses val="autoZero"/>
        <c:auto val="1"/>
        <c:lblAlgn val="ctr"/>
        <c:lblOffset val="100"/>
        <c:noMultiLvlLbl val="0"/>
      </c:catAx>
      <c:valAx>
        <c:axId val="33248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4141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91440</xdr:rowOff>
    </xdr:from>
    <xdr:to>
      <xdr:col>22</xdr:col>
      <xdr:colOff>91440</xdr:colOff>
      <xdr:row>27</xdr:row>
      <xdr:rowOff>83820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E767E4-60C8-450E-B825-3A9C78B2E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0C07-99B7-46E1-925F-342957D07D68}">
  <dimension ref="A1:T37"/>
  <sheetViews>
    <sheetView tabSelected="1" zoomScaleNormal="100" workbookViewId="0">
      <selection sqref="A1:R1"/>
    </sheetView>
  </sheetViews>
  <sheetFormatPr defaultRowHeight="14.4" x14ac:dyDescent="0.3"/>
  <cols>
    <col min="1" max="4" width="7.33203125" style="1" customWidth="1"/>
    <col min="5" max="10" width="10.77734375" style="1" customWidth="1"/>
    <col min="11" max="12" width="13.33203125" style="1" customWidth="1"/>
    <col min="13" max="15" width="12.33203125" style="1" customWidth="1"/>
    <col min="16" max="16" width="11.88671875" style="1" bestFit="1" customWidth="1"/>
    <col min="17" max="17" width="11.88671875" style="1" customWidth="1"/>
    <col min="18" max="18" width="11.88671875" style="1" bestFit="1" customWidth="1"/>
    <col min="19" max="19" width="8.88671875" style="1"/>
    <col min="20" max="20" width="9.33203125" style="1" bestFit="1" customWidth="1"/>
    <col min="21" max="16384" width="8.88671875" style="1"/>
  </cols>
  <sheetData>
    <row r="1" spans="1:18" ht="15" thickBot="1" x14ac:dyDescent="0.35">
      <c r="A1" s="196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8" ht="15" thickBot="1" x14ac:dyDescent="0.35">
      <c r="A2" s="199">
        <v>1.05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</row>
    <row r="3" spans="1:18" x14ac:dyDescent="0.3">
      <c r="A3" s="205" t="s">
        <v>20</v>
      </c>
      <c r="B3" s="206"/>
      <c r="C3" s="206"/>
      <c r="D3" s="207"/>
      <c r="E3" s="208" t="s">
        <v>12</v>
      </c>
      <c r="F3" s="51" t="s">
        <v>13</v>
      </c>
      <c r="G3" s="205" t="s">
        <v>61</v>
      </c>
      <c r="H3" s="206"/>
      <c r="I3" s="206"/>
      <c r="J3" s="207"/>
      <c r="K3" s="205" t="s">
        <v>62</v>
      </c>
      <c r="L3" s="207"/>
      <c r="M3" s="178" t="s">
        <v>94</v>
      </c>
      <c r="N3" s="179"/>
      <c r="O3" s="180"/>
      <c r="P3" s="210" t="s">
        <v>26</v>
      </c>
      <c r="Q3" s="211"/>
      <c r="R3" s="212"/>
    </row>
    <row r="4" spans="1:18" ht="15" thickBot="1" x14ac:dyDescent="0.35">
      <c r="A4" s="46" t="s">
        <v>19</v>
      </c>
      <c r="B4" s="50" t="s">
        <v>29</v>
      </c>
      <c r="C4" s="47" t="s">
        <v>10</v>
      </c>
      <c r="D4" s="53" t="s">
        <v>11</v>
      </c>
      <c r="E4" s="209"/>
      <c r="F4" s="54" t="s">
        <v>0</v>
      </c>
      <c r="G4" s="46" t="s">
        <v>18</v>
      </c>
      <c r="H4" s="50" t="s">
        <v>14</v>
      </c>
      <c r="I4" s="47" t="s">
        <v>15</v>
      </c>
      <c r="J4" s="53" t="s">
        <v>16</v>
      </c>
      <c r="K4" s="46" t="s">
        <v>14</v>
      </c>
      <c r="L4" s="53" t="s">
        <v>17</v>
      </c>
      <c r="M4" s="181"/>
      <c r="N4" s="182"/>
      <c r="O4" s="183"/>
      <c r="P4" s="48" t="s">
        <v>25</v>
      </c>
      <c r="Q4" s="52" t="s">
        <v>65</v>
      </c>
      <c r="R4" s="49" t="s">
        <v>24</v>
      </c>
    </row>
    <row r="5" spans="1:18" x14ac:dyDescent="0.3">
      <c r="A5" s="149" t="s">
        <v>60</v>
      </c>
      <c r="B5" s="88" t="s">
        <v>69</v>
      </c>
      <c r="C5" s="89" t="s">
        <v>37</v>
      </c>
      <c r="D5" s="90" t="s">
        <v>34</v>
      </c>
      <c r="E5" s="132">
        <v>74</v>
      </c>
      <c r="F5" s="133">
        <v>1</v>
      </c>
      <c r="G5" s="184">
        <f>SUM(E5:E9)</f>
        <v>408.89671250000004</v>
      </c>
      <c r="H5" s="169">
        <f>SUM(K5:K9)</f>
        <v>0</v>
      </c>
      <c r="I5" s="169">
        <f>SUM(G5-H5)</f>
        <v>408.89671250000004</v>
      </c>
      <c r="J5" s="190">
        <f>SUM(H5/G5)</f>
        <v>0</v>
      </c>
      <c r="K5" s="126"/>
      <c r="L5" s="94">
        <f t="shared" ref="L5:L24" si="0">SUM(K5-E5)/2-(54)</f>
        <v>-91</v>
      </c>
      <c r="M5" s="166"/>
      <c r="N5" s="167"/>
      <c r="O5" s="168"/>
      <c r="P5" s="93">
        <f t="shared" ref="P5:P24" si="1">SUM(E5)</f>
        <v>74</v>
      </c>
      <c r="Q5" s="95">
        <f>SUM(K5:K5)</f>
        <v>0</v>
      </c>
      <c r="R5" s="96">
        <f>SUM(P5:P5)</f>
        <v>74</v>
      </c>
    </row>
    <row r="6" spans="1:18" ht="14.4" customHeight="1" x14ac:dyDescent="0.3">
      <c r="A6" s="150"/>
      <c r="B6" s="97" t="s">
        <v>70</v>
      </c>
      <c r="C6" s="98" t="s">
        <v>38</v>
      </c>
      <c r="D6" s="99" t="s">
        <v>35</v>
      </c>
      <c r="E6" s="100">
        <f>SUM(E5*A2)</f>
        <v>77.7</v>
      </c>
      <c r="F6" s="101">
        <f>SUM(F5*A2)</f>
        <v>1.05</v>
      </c>
      <c r="G6" s="185"/>
      <c r="H6" s="170"/>
      <c r="I6" s="170"/>
      <c r="J6" s="191"/>
      <c r="K6" s="127"/>
      <c r="L6" s="102">
        <f t="shared" si="0"/>
        <v>-92.85</v>
      </c>
      <c r="M6" s="172"/>
      <c r="N6" s="173"/>
      <c r="O6" s="174"/>
      <c r="P6" s="103">
        <f t="shared" si="1"/>
        <v>77.7</v>
      </c>
      <c r="Q6" s="104">
        <f>SUM(K5:K6)</f>
        <v>0</v>
      </c>
      <c r="R6" s="102">
        <f>SUM(P5:P6)</f>
        <v>151.69999999999999</v>
      </c>
    </row>
    <row r="7" spans="1:18" ht="14.4" customHeight="1" x14ac:dyDescent="0.3">
      <c r="A7" s="150"/>
      <c r="B7" s="97" t="s">
        <v>71</v>
      </c>
      <c r="C7" s="105" t="s">
        <v>92</v>
      </c>
      <c r="D7" s="99" t="s">
        <v>36</v>
      </c>
      <c r="E7" s="100">
        <f>SUM(E6*A2)</f>
        <v>81.585000000000008</v>
      </c>
      <c r="F7" s="101">
        <f>SUM(F6*A2)</f>
        <v>1.1025</v>
      </c>
      <c r="G7" s="185"/>
      <c r="H7" s="170"/>
      <c r="I7" s="170"/>
      <c r="J7" s="191"/>
      <c r="K7" s="127"/>
      <c r="L7" s="102">
        <f t="shared" si="0"/>
        <v>-94.792500000000004</v>
      </c>
      <c r="M7" s="172"/>
      <c r="N7" s="173"/>
      <c r="O7" s="174"/>
      <c r="P7" s="103">
        <f t="shared" si="1"/>
        <v>81.585000000000008</v>
      </c>
      <c r="Q7" s="104">
        <f>SUM(K5:K7)</f>
        <v>0</v>
      </c>
      <c r="R7" s="102">
        <f>SUM(P5:P7)</f>
        <v>233.285</v>
      </c>
    </row>
    <row r="8" spans="1:18" ht="14.4" customHeight="1" x14ac:dyDescent="0.3">
      <c r="A8" s="150"/>
      <c r="B8" s="97" t="s">
        <v>72</v>
      </c>
      <c r="C8" s="98" t="s">
        <v>39</v>
      </c>
      <c r="D8" s="99" t="s">
        <v>32</v>
      </c>
      <c r="E8" s="100">
        <f>SUM(E7*A2)</f>
        <v>85.66425000000001</v>
      </c>
      <c r="F8" s="101">
        <f>SUM(F7*A2)</f>
        <v>1.1576250000000001</v>
      </c>
      <c r="G8" s="185"/>
      <c r="H8" s="170"/>
      <c r="I8" s="170"/>
      <c r="J8" s="191"/>
      <c r="K8" s="127"/>
      <c r="L8" s="102">
        <f t="shared" si="0"/>
        <v>-96.832125000000005</v>
      </c>
      <c r="M8" s="172"/>
      <c r="N8" s="173"/>
      <c r="O8" s="174"/>
      <c r="P8" s="103">
        <f t="shared" si="1"/>
        <v>85.66425000000001</v>
      </c>
      <c r="Q8" s="104">
        <f>SUM(K5:K8)</f>
        <v>0</v>
      </c>
      <c r="R8" s="102">
        <f>SUM(P5:P8)</f>
        <v>318.94925000000001</v>
      </c>
    </row>
    <row r="9" spans="1:18" ht="14.4" customHeight="1" thickBot="1" x14ac:dyDescent="0.35">
      <c r="A9" s="151"/>
      <c r="B9" s="106" t="s">
        <v>73</v>
      </c>
      <c r="C9" s="107" t="s">
        <v>40</v>
      </c>
      <c r="D9" s="108" t="s">
        <v>33</v>
      </c>
      <c r="E9" s="109">
        <f>SUM(E8*A2)</f>
        <v>89.947462500000015</v>
      </c>
      <c r="F9" s="110">
        <f>SUM(F8*A2)</f>
        <v>1.2155062500000002</v>
      </c>
      <c r="G9" s="186"/>
      <c r="H9" s="171"/>
      <c r="I9" s="171"/>
      <c r="J9" s="192"/>
      <c r="K9" s="128"/>
      <c r="L9" s="111">
        <f t="shared" si="0"/>
        <v>-98.973731250000014</v>
      </c>
      <c r="M9" s="175"/>
      <c r="N9" s="176"/>
      <c r="O9" s="177"/>
      <c r="P9" s="112">
        <f t="shared" si="1"/>
        <v>89.947462500000015</v>
      </c>
      <c r="Q9" s="113">
        <f>SUM(K5:K9)</f>
        <v>0</v>
      </c>
      <c r="R9" s="111">
        <f>SUM(P5:P9)</f>
        <v>408.89671250000004</v>
      </c>
    </row>
    <row r="10" spans="1:18" ht="14.4" customHeight="1" x14ac:dyDescent="0.3">
      <c r="A10" s="152" t="s">
        <v>57</v>
      </c>
      <c r="B10" s="117" t="s">
        <v>74</v>
      </c>
      <c r="C10" s="118" t="s">
        <v>41</v>
      </c>
      <c r="D10" s="12" t="s">
        <v>34</v>
      </c>
      <c r="E10" s="13">
        <f>SUM(E9*A2)</f>
        <v>94.444835625000024</v>
      </c>
      <c r="F10" s="14">
        <f>SUM(F9*A2)</f>
        <v>1.2762815625000004</v>
      </c>
      <c r="G10" s="163">
        <f>SUM(E10:E14)</f>
        <v>521.86733513061347</v>
      </c>
      <c r="H10" s="193">
        <f>SUM(K10:K14)</f>
        <v>0</v>
      </c>
      <c r="I10" s="193">
        <f>SUM(G10-H10)</f>
        <v>521.86733513061347</v>
      </c>
      <c r="J10" s="228">
        <f>SUM(H10/G10)</f>
        <v>0</v>
      </c>
      <c r="K10" s="129"/>
      <c r="L10" s="16">
        <f t="shared" si="0"/>
        <v>-101.22241781250001</v>
      </c>
      <c r="M10" s="134"/>
      <c r="N10" s="135"/>
      <c r="O10" s="136"/>
      <c r="P10" s="15">
        <f t="shared" si="1"/>
        <v>94.444835625000024</v>
      </c>
      <c r="Q10" s="17">
        <f>SUM(K5:K10)</f>
        <v>0</v>
      </c>
      <c r="R10" s="16">
        <f>SUM(P5:P10)</f>
        <v>503.34154812500003</v>
      </c>
    </row>
    <row r="11" spans="1:18" ht="14.4" customHeight="1" x14ac:dyDescent="0.3">
      <c r="A11" s="153"/>
      <c r="B11" s="85" t="s">
        <v>75</v>
      </c>
      <c r="C11" s="25" t="s">
        <v>42</v>
      </c>
      <c r="D11" s="18" t="s">
        <v>35</v>
      </c>
      <c r="E11" s="19">
        <f>SUM(E10*A2)</f>
        <v>99.16707740625003</v>
      </c>
      <c r="F11" s="20">
        <f>SUM(F10*A2)</f>
        <v>1.3400956406250004</v>
      </c>
      <c r="G11" s="164"/>
      <c r="H11" s="194"/>
      <c r="I11" s="194"/>
      <c r="J11" s="229"/>
      <c r="K11" s="127"/>
      <c r="L11" s="22">
        <f t="shared" si="0"/>
        <v>-103.58353870312501</v>
      </c>
      <c r="M11" s="137"/>
      <c r="N11" s="138"/>
      <c r="O11" s="139"/>
      <c r="P11" s="21">
        <f t="shared" si="1"/>
        <v>99.16707740625003</v>
      </c>
      <c r="Q11" s="23">
        <f>SUM(K5:K11)</f>
        <v>0</v>
      </c>
      <c r="R11" s="22">
        <f>SUM(P5:P11)</f>
        <v>602.50862553125012</v>
      </c>
    </row>
    <row r="12" spans="1:18" ht="14.4" customHeight="1" x14ac:dyDescent="0.3">
      <c r="A12" s="153"/>
      <c r="B12" s="85" t="s">
        <v>76</v>
      </c>
      <c r="C12" s="25" t="s">
        <v>43</v>
      </c>
      <c r="D12" s="18" t="s">
        <v>36</v>
      </c>
      <c r="E12" s="19">
        <f>SUM(E11*A2)</f>
        <v>104.12543127656254</v>
      </c>
      <c r="F12" s="20">
        <f>SUM(F11*A2)</f>
        <v>1.4071004226562505</v>
      </c>
      <c r="G12" s="164"/>
      <c r="H12" s="194"/>
      <c r="I12" s="194"/>
      <c r="J12" s="229"/>
      <c r="K12" s="127"/>
      <c r="L12" s="22">
        <f t="shared" si="0"/>
        <v>-106.06271563828128</v>
      </c>
      <c r="M12" s="137"/>
      <c r="N12" s="138"/>
      <c r="O12" s="139"/>
      <c r="P12" s="21">
        <f t="shared" si="1"/>
        <v>104.12543127656254</v>
      </c>
      <c r="Q12" s="23">
        <f>SUM(K5:K12)</f>
        <v>0</v>
      </c>
      <c r="R12" s="22">
        <f>SUM(P5:P12)</f>
        <v>706.63405680781261</v>
      </c>
    </row>
    <row r="13" spans="1:18" ht="14.4" customHeight="1" x14ac:dyDescent="0.3">
      <c r="A13" s="153"/>
      <c r="B13" s="85" t="s">
        <v>77</v>
      </c>
      <c r="C13" s="25" t="s">
        <v>44</v>
      </c>
      <c r="D13" s="18" t="s">
        <v>32</v>
      </c>
      <c r="E13" s="19">
        <f>SUM(E12*A2)</f>
        <v>109.33170284039066</v>
      </c>
      <c r="F13" s="20">
        <f>SUM(F12*A2)</f>
        <v>1.477455443789063</v>
      </c>
      <c r="G13" s="164"/>
      <c r="H13" s="194"/>
      <c r="I13" s="194"/>
      <c r="J13" s="229"/>
      <c r="K13" s="127"/>
      <c r="L13" s="22">
        <f t="shared" si="0"/>
        <v>-108.66585142019534</v>
      </c>
      <c r="M13" s="137"/>
      <c r="N13" s="138"/>
      <c r="O13" s="139"/>
      <c r="P13" s="21">
        <f t="shared" si="1"/>
        <v>109.33170284039066</v>
      </c>
      <c r="Q13" s="23">
        <f>SUM(K5:K13)</f>
        <v>0</v>
      </c>
      <c r="R13" s="22">
        <f>SUM(P5:P13)</f>
        <v>815.96575964820329</v>
      </c>
    </row>
    <row r="14" spans="1:18" ht="14.4" customHeight="1" thickBot="1" x14ac:dyDescent="0.35">
      <c r="A14" s="154"/>
      <c r="B14" s="121" t="s">
        <v>93</v>
      </c>
      <c r="C14" s="122" t="s">
        <v>45</v>
      </c>
      <c r="D14" s="27" t="s">
        <v>33</v>
      </c>
      <c r="E14" s="28">
        <f>SUM(E13*A2)</f>
        <v>114.7982879824102</v>
      </c>
      <c r="F14" s="29">
        <f>SUM(F13*A2)</f>
        <v>1.5513282159785162</v>
      </c>
      <c r="G14" s="165"/>
      <c r="H14" s="195"/>
      <c r="I14" s="195"/>
      <c r="J14" s="230"/>
      <c r="K14" s="130"/>
      <c r="L14" s="30">
        <f t="shared" si="0"/>
        <v>-111.39914399120511</v>
      </c>
      <c r="M14" s="140"/>
      <c r="N14" s="141"/>
      <c r="O14" s="142"/>
      <c r="P14" s="31">
        <f t="shared" si="1"/>
        <v>114.7982879824102</v>
      </c>
      <c r="Q14" s="32">
        <f>SUM(K5:K14)</f>
        <v>0</v>
      </c>
      <c r="R14" s="30">
        <f>SUM(P5:P14)</f>
        <v>930.7640476306135</v>
      </c>
    </row>
    <row r="15" spans="1:18" ht="14.4" customHeight="1" x14ac:dyDescent="0.3">
      <c r="A15" s="155" t="s">
        <v>58</v>
      </c>
      <c r="B15" s="97" t="s">
        <v>78</v>
      </c>
      <c r="C15" s="114" t="s">
        <v>46</v>
      </c>
      <c r="D15" s="90" t="s">
        <v>34</v>
      </c>
      <c r="E15" s="91">
        <f>SUM(E14*A2)</f>
        <v>120.53820238153072</v>
      </c>
      <c r="F15" s="92">
        <f>SUM(F14*A2)</f>
        <v>1.628894626777442</v>
      </c>
      <c r="G15" s="184">
        <f>SUM(E15:E19)</f>
        <v>666.04965789821063</v>
      </c>
      <c r="H15" s="169">
        <f>SUM(K15:K19)</f>
        <v>0</v>
      </c>
      <c r="I15" s="169">
        <f>SUM(G15-H15)</f>
        <v>666.04965789821063</v>
      </c>
      <c r="J15" s="190">
        <f>SUM(H15/G15)</f>
        <v>0</v>
      </c>
      <c r="K15" s="131"/>
      <c r="L15" s="94">
        <f t="shared" si="0"/>
        <v>-114.26910119076535</v>
      </c>
      <c r="M15" s="166"/>
      <c r="N15" s="167"/>
      <c r="O15" s="168"/>
      <c r="P15" s="93">
        <f t="shared" si="1"/>
        <v>120.53820238153072</v>
      </c>
      <c r="Q15" s="95">
        <f>SUM(K5:K15)</f>
        <v>0</v>
      </c>
      <c r="R15" s="94">
        <f>SUM(P5:P15)</f>
        <v>1051.3022500121442</v>
      </c>
    </row>
    <row r="16" spans="1:18" ht="14.4" customHeight="1" thickBot="1" x14ac:dyDescent="0.35">
      <c r="A16" s="156"/>
      <c r="B16" s="106" t="s">
        <v>79</v>
      </c>
      <c r="C16" s="105" t="s">
        <v>47</v>
      </c>
      <c r="D16" s="99" t="s">
        <v>35</v>
      </c>
      <c r="E16" s="100">
        <f>SUM(E15*A2)</f>
        <v>126.56511250060727</v>
      </c>
      <c r="F16" s="101">
        <f>SUM(F15*A2)</f>
        <v>1.7103393581163142</v>
      </c>
      <c r="G16" s="185"/>
      <c r="H16" s="170"/>
      <c r="I16" s="170"/>
      <c r="J16" s="191"/>
      <c r="K16" s="127"/>
      <c r="L16" s="102">
        <f t="shared" si="0"/>
        <v>-117.28255625030363</v>
      </c>
      <c r="M16" s="172"/>
      <c r="N16" s="173"/>
      <c r="O16" s="174"/>
      <c r="P16" s="103">
        <f t="shared" si="1"/>
        <v>126.56511250060727</v>
      </c>
      <c r="Q16" s="104">
        <f>SUM(K5:K16)</f>
        <v>0</v>
      </c>
      <c r="R16" s="102">
        <f>SUM(P5:P16)</f>
        <v>1177.8673625127515</v>
      </c>
    </row>
    <row r="17" spans="1:20" ht="14.4" customHeight="1" x14ac:dyDescent="0.3">
      <c r="A17" s="156"/>
      <c r="B17" s="115" t="s">
        <v>80</v>
      </c>
      <c r="C17" s="105" t="s">
        <v>48</v>
      </c>
      <c r="D17" s="99" t="s">
        <v>36</v>
      </c>
      <c r="E17" s="100">
        <f>SUM(E16*A2)</f>
        <v>132.89336812563764</v>
      </c>
      <c r="F17" s="101">
        <f>SUM(F16*A2)</f>
        <v>1.7958563260221301</v>
      </c>
      <c r="G17" s="185"/>
      <c r="H17" s="170"/>
      <c r="I17" s="170"/>
      <c r="J17" s="191"/>
      <c r="K17" s="127"/>
      <c r="L17" s="102">
        <f t="shared" si="0"/>
        <v>-120.44668406281882</v>
      </c>
      <c r="M17" s="172"/>
      <c r="N17" s="173"/>
      <c r="O17" s="174"/>
      <c r="P17" s="103">
        <f t="shared" si="1"/>
        <v>132.89336812563764</v>
      </c>
      <c r="Q17" s="104">
        <f>SUM(K5:K17)</f>
        <v>0</v>
      </c>
      <c r="R17" s="102">
        <f>SUM(P5:P17)</f>
        <v>1310.7607306383891</v>
      </c>
    </row>
    <row r="18" spans="1:20" ht="14.4" customHeight="1" x14ac:dyDescent="0.3">
      <c r="A18" s="156"/>
      <c r="B18" s="97" t="s">
        <v>81</v>
      </c>
      <c r="C18" s="105" t="s">
        <v>49</v>
      </c>
      <c r="D18" s="99" t="s">
        <v>32</v>
      </c>
      <c r="E18" s="100">
        <f>SUM(E17*A2)</f>
        <v>139.53803653191952</v>
      </c>
      <c r="F18" s="101">
        <f>SUM(F17*A2)</f>
        <v>1.8856491423232367</v>
      </c>
      <c r="G18" s="185"/>
      <c r="H18" s="170"/>
      <c r="I18" s="170"/>
      <c r="J18" s="191"/>
      <c r="K18" s="127"/>
      <c r="L18" s="102">
        <f t="shared" si="0"/>
        <v>-123.76901826595976</v>
      </c>
      <c r="M18" s="172"/>
      <c r="N18" s="173"/>
      <c r="O18" s="174"/>
      <c r="P18" s="103">
        <f t="shared" si="1"/>
        <v>139.53803653191952</v>
      </c>
      <c r="Q18" s="104">
        <f>SUM(K5:K18)</f>
        <v>0</v>
      </c>
      <c r="R18" s="102">
        <f>SUM(P5:P18)</f>
        <v>1450.2987671703086</v>
      </c>
    </row>
    <row r="19" spans="1:20" ht="14.4" customHeight="1" thickBot="1" x14ac:dyDescent="0.35">
      <c r="A19" s="157"/>
      <c r="B19" s="97" t="s">
        <v>82</v>
      </c>
      <c r="C19" s="116" t="s">
        <v>50</v>
      </c>
      <c r="D19" s="108" t="s">
        <v>33</v>
      </c>
      <c r="E19" s="109">
        <f>SUM(E18*A2)</f>
        <v>146.51493835851551</v>
      </c>
      <c r="F19" s="110">
        <f>SUM(F18*A2)</f>
        <v>1.9799315994393987</v>
      </c>
      <c r="G19" s="186"/>
      <c r="H19" s="171"/>
      <c r="I19" s="171"/>
      <c r="J19" s="192"/>
      <c r="K19" s="128"/>
      <c r="L19" s="111">
        <f>SUM(K19-E19)/2-(54)</f>
        <v>-127.25746917925775</v>
      </c>
      <c r="M19" s="175"/>
      <c r="N19" s="176"/>
      <c r="O19" s="177"/>
      <c r="P19" s="112">
        <f t="shared" si="1"/>
        <v>146.51493835851551</v>
      </c>
      <c r="Q19" s="113">
        <f>SUM(K5:K19)</f>
        <v>0</v>
      </c>
      <c r="R19" s="111">
        <f>SUM(P5:P19)</f>
        <v>1596.8137055288241</v>
      </c>
      <c r="T19" s="9"/>
    </row>
    <row r="20" spans="1:20" ht="14.4" customHeight="1" x14ac:dyDescent="0.3">
      <c r="A20" s="219" t="s">
        <v>59</v>
      </c>
      <c r="B20" s="85" t="s">
        <v>83</v>
      </c>
      <c r="C20" s="124" t="s">
        <v>51</v>
      </c>
      <c r="D20" s="12" t="s">
        <v>34</v>
      </c>
      <c r="E20" s="13">
        <f>SUM(E19*A2)</f>
        <v>153.84068527644129</v>
      </c>
      <c r="F20" s="14">
        <f>SUM(F19*A2)</f>
        <v>2.0789281794113688</v>
      </c>
      <c r="G20" s="187">
        <f>SUM(E20:E24)</f>
        <v>850.0668980849191</v>
      </c>
      <c r="H20" s="213">
        <f>SUM(K20:K24)</f>
        <v>0</v>
      </c>
      <c r="I20" s="213">
        <f>SUM(G20-H20)</f>
        <v>850.0668980849191</v>
      </c>
      <c r="J20" s="216">
        <f>SUM(H20/G20)</f>
        <v>0</v>
      </c>
      <c r="K20" s="129"/>
      <c r="L20" s="16">
        <f t="shared" si="0"/>
        <v>-130.92034263822063</v>
      </c>
      <c r="M20" s="134"/>
      <c r="N20" s="135"/>
      <c r="O20" s="136"/>
      <c r="P20" s="119">
        <f t="shared" si="1"/>
        <v>153.84068527644129</v>
      </c>
      <c r="Q20" s="24">
        <f>SUM(K5:K20)</f>
        <v>0</v>
      </c>
      <c r="R20" s="16">
        <f>SUM(P5:P20)</f>
        <v>1750.6543908052654</v>
      </c>
    </row>
    <row r="21" spans="1:20" ht="14.4" customHeight="1" thickBot="1" x14ac:dyDescent="0.35">
      <c r="A21" s="220"/>
      <c r="B21" s="86" t="s">
        <v>84</v>
      </c>
      <c r="C21" s="25" t="s">
        <v>52</v>
      </c>
      <c r="D21" s="18" t="s">
        <v>35</v>
      </c>
      <c r="E21" s="19">
        <f>SUM(E20*A2)</f>
        <v>161.53271954026337</v>
      </c>
      <c r="F21" s="20">
        <f>SUM(F20*A2)</f>
        <v>2.1828745883819374</v>
      </c>
      <c r="G21" s="188"/>
      <c r="H21" s="214"/>
      <c r="I21" s="214"/>
      <c r="J21" s="217"/>
      <c r="K21" s="127"/>
      <c r="L21" s="22">
        <f t="shared" si="0"/>
        <v>-134.76635977013169</v>
      </c>
      <c r="M21" s="137"/>
      <c r="N21" s="138"/>
      <c r="O21" s="139"/>
      <c r="P21" s="120">
        <f t="shared" si="1"/>
        <v>161.53271954026337</v>
      </c>
      <c r="Q21" s="25">
        <f>SUM(K5:K21)</f>
        <v>0</v>
      </c>
      <c r="R21" s="22">
        <f>SUM(P5:P21)</f>
        <v>1912.1871103455287</v>
      </c>
      <c r="T21" s="9"/>
    </row>
    <row r="22" spans="1:20" ht="14.4" customHeight="1" x14ac:dyDescent="0.3">
      <c r="A22" s="220"/>
      <c r="B22" s="125" t="s">
        <v>85</v>
      </c>
      <c r="C22" s="25" t="s">
        <v>53</v>
      </c>
      <c r="D22" s="18" t="s">
        <v>36</v>
      </c>
      <c r="E22" s="19">
        <f>SUM(E21*A2)</f>
        <v>169.60935551727655</v>
      </c>
      <c r="F22" s="20">
        <f>SUM(F21*A2)</f>
        <v>2.2920183178010345</v>
      </c>
      <c r="G22" s="188"/>
      <c r="H22" s="214"/>
      <c r="I22" s="214"/>
      <c r="J22" s="217"/>
      <c r="K22" s="127"/>
      <c r="L22" s="22">
        <f t="shared" si="0"/>
        <v>-138.80467775863826</v>
      </c>
      <c r="M22" s="137"/>
      <c r="N22" s="138"/>
      <c r="O22" s="139"/>
      <c r="P22" s="120">
        <f t="shared" si="1"/>
        <v>169.60935551727655</v>
      </c>
      <c r="Q22" s="25">
        <f>SUM(K5:K22)</f>
        <v>0</v>
      </c>
      <c r="R22" s="22">
        <f>SUM(P5:P22)</f>
        <v>2081.7964658628052</v>
      </c>
    </row>
    <row r="23" spans="1:20" ht="14.4" customHeight="1" x14ac:dyDescent="0.3">
      <c r="A23" s="220"/>
      <c r="B23" s="85" t="s">
        <v>86</v>
      </c>
      <c r="C23" s="25" t="s">
        <v>54</v>
      </c>
      <c r="D23" s="18" t="s">
        <v>32</v>
      </c>
      <c r="E23" s="19">
        <f>SUM(E22*A2)</f>
        <v>178.0898232931404</v>
      </c>
      <c r="F23" s="20">
        <f>SUM(F22*A2)</f>
        <v>2.4066192336910861</v>
      </c>
      <c r="G23" s="188"/>
      <c r="H23" s="214"/>
      <c r="I23" s="214"/>
      <c r="J23" s="217"/>
      <c r="K23" s="127"/>
      <c r="L23" s="22">
        <f t="shared" si="0"/>
        <v>-143.0449116465702</v>
      </c>
      <c r="M23" s="137"/>
      <c r="N23" s="138"/>
      <c r="O23" s="139"/>
      <c r="P23" s="120">
        <f t="shared" si="1"/>
        <v>178.0898232931404</v>
      </c>
      <c r="Q23" s="25">
        <f>SUM(K5:K23)</f>
        <v>0</v>
      </c>
      <c r="R23" s="22">
        <f>SUM(P5:P23)</f>
        <v>2259.8862891559456</v>
      </c>
    </row>
    <row r="24" spans="1:20" ht="15" customHeight="1" thickBot="1" x14ac:dyDescent="0.35">
      <c r="A24" s="221"/>
      <c r="B24" s="85" t="s">
        <v>87</v>
      </c>
      <c r="C24" s="122" t="s">
        <v>55</v>
      </c>
      <c r="D24" s="27" t="s">
        <v>33</v>
      </c>
      <c r="E24" s="28">
        <f>SUM(E23*A2)</f>
        <v>186.99431445779743</v>
      </c>
      <c r="F24" s="29">
        <f>SUM(F23*A2)</f>
        <v>2.5269501953756404</v>
      </c>
      <c r="G24" s="189"/>
      <c r="H24" s="215"/>
      <c r="I24" s="215"/>
      <c r="J24" s="218"/>
      <c r="K24" s="130"/>
      <c r="L24" s="30">
        <f t="shared" si="0"/>
        <v>-147.49715722889871</v>
      </c>
      <c r="M24" s="140"/>
      <c r="N24" s="141"/>
      <c r="O24" s="142"/>
      <c r="P24" s="123">
        <f t="shared" si="1"/>
        <v>186.99431445779743</v>
      </c>
      <c r="Q24" s="26">
        <f>SUM(K5:K24)</f>
        <v>0</v>
      </c>
      <c r="R24" s="30">
        <f>SUM(P5:P24)</f>
        <v>2446.880603613743</v>
      </c>
    </row>
    <row r="25" spans="1:20" ht="15" thickBot="1" x14ac:dyDescent="0.35">
      <c r="A25" s="33" t="s">
        <v>22</v>
      </c>
      <c r="B25" s="34" t="s">
        <v>22</v>
      </c>
      <c r="C25" s="34" t="s">
        <v>22</v>
      </c>
      <c r="D25" s="35" t="s">
        <v>21</v>
      </c>
      <c r="E25" s="40">
        <f>SUM(E5:E24)</f>
        <v>2446.880603613743</v>
      </c>
      <c r="F25" s="36" t="s">
        <v>5</v>
      </c>
      <c r="G25" s="41">
        <f>SUM(G5:G24)</f>
        <v>2446.880603613743</v>
      </c>
      <c r="H25" s="44">
        <f>SUM(H5:H24)</f>
        <v>0</v>
      </c>
      <c r="I25" s="42">
        <f>SUM(G25)-H25</f>
        <v>2446.880603613743</v>
      </c>
      <c r="J25" s="45">
        <f>SUM(K25)/G25</f>
        <v>0</v>
      </c>
      <c r="K25" s="41">
        <f>SUM(K5:K24)</f>
        <v>0</v>
      </c>
      <c r="L25" s="37" t="s">
        <v>6</v>
      </c>
      <c r="M25" s="202" t="s">
        <v>7</v>
      </c>
      <c r="N25" s="203"/>
      <c r="O25" s="204"/>
      <c r="P25" s="43">
        <f>SUM(P5:P24)</f>
        <v>2446.880603613743</v>
      </c>
      <c r="Q25" s="38" t="s">
        <v>31</v>
      </c>
      <c r="R25" s="39" t="s">
        <v>31</v>
      </c>
    </row>
    <row r="26" spans="1:20" x14ac:dyDescent="0.3">
      <c r="A26" s="158" t="s">
        <v>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60"/>
    </row>
    <row r="27" spans="1:20" x14ac:dyDescent="0.3">
      <c r="A27" s="161" t="s">
        <v>19</v>
      </c>
      <c r="B27" s="162"/>
      <c r="C27" s="162"/>
      <c r="D27" s="146" t="s">
        <v>95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</row>
    <row r="28" spans="1:20" x14ac:dyDescent="0.3">
      <c r="A28" s="161" t="s">
        <v>29</v>
      </c>
      <c r="B28" s="162"/>
      <c r="C28" s="162"/>
      <c r="D28" s="146" t="s">
        <v>30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</row>
    <row r="29" spans="1:20" ht="14.4" customHeight="1" x14ac:dyDescent="0.3">
      <c r="A29" s="234" t="s">
        <v>24</v>
      </c>
      <c r="B29" s="235"/>
      <c r="C29" s="235"/>
      <c r="D29" s="143" t="s">
        <v>67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</row>
    <row r="30" spans="1:20" ht="14.4" customHeight="1" x14ac:dyDescent="0.3">
      <c r="A30" s="234" t="s">
        <v>65</v>
      </c>
      <c r="B30" s="235"/>
      <c r="C30" s="235"/>
      <c r="D30" s="143" t="s">
        <v>66</v>
      </c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5"/>
    </row>
    <row r="31" spans="1:20" ht="14.4" customHeight="1" x14ac:dyDescent="0.3">
      <c r="A31" s="236" t="s">
        <v>63</v>
      </c>
      <c r="B31" s="147"/>
      <c r="C31" s="237"/>
      <c r="D31" s="146" t="s">
        <v>96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/>
    </row>
    <row r="32" spans="1:20" ht="14.4" customHeight="1" thickBot="1" x14ac:dyDescent="0.35">
      <c r="A32" s="250" t="s">
        <v>64</v>
      </c>
      <c r="B32" s="251"/>
      <c r="C32" s="252"/>
      <c r="D32" s="253" t="s">
        <v>97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4"/>
    </row>
    <row r="33" spans="1:18" x14ac:dyDescent="0.3">
      <c r="A33" s="231" t="s">
        <v>68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3"/>
    </row>
    <row r="34" spans="1:18" x14ac:dyDescent="0.3">
      <c r="A34" s="238"/>
      <c r="B34" s="239"/>
      <c r="C34" s="240"/>
      <c r="D34" s="241" t="s">
        <v>27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3"/>
    </row>
    <row r="35" spans="1:18" x14ac:dyDescent="0.3">
      <c r="A35" s="244"/>
      <c r="B35" s="245"/>
      <c r="C35" s="246"/>
      <c r="D35" s="247" t="s">
        <v>100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9"/>
    </row>
    <row r="36" spans="1:18" x14ac:dyDescent="0.3">
      <c r="A36" s="222"/>
      <c r="B36" s="223"/>
      <c r="C36" s="224"/>
      <c r="D36" s="225" t="s">
        <v>98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7"/>
    </row>
    <row r="37" spans="1:18" x14ac:dyDescent="0.3">
      <c r="E37" s="10"/>
      <c r="G37" s="11"/>
    </row>
  </sheetData>
  <mergeCells count="69">
    <mergeCell ref="A36:C36"/>
    <mergeCell ref="D36:R36"/>
    <mergeCell ref="M9:O9"/>
    <mergeCell ref="I10:I14"/>
    <mergeCell ref="J10:J14"/>
    <mergeCell ref="A33:R33"/>
    <mergeCell ref="A30:C30"/>
    <mergeCell ref="D31:R31"/>
    <mergeCell ref="A31:C31"/>
    <mergeCell ref="A34:C34"/>
    <mergeCell ref="D34:R34"/>
    <mergeCell ref="A35:C35"/>
    <mergeCell ref="D35:R35"/>
    <mergeCell ref="A32:C32"/>
    <mergeCell ref="D32:R32"/>
    <mergeCell ref="A29:C29"/>
    <mergeCell ref="A1:R1"/>
    <mergeCell ref="A2:R2"/>
    <mergeCell ref="M25:O25"/>
    <mergeCell ref="A3:D3"/>
    <mergeCell ref="E3:E4"/>
    <mergeCell ref="G3:J3"/>
    <mergeCell ref="K3:L3"/>
    <mergeCell ref="P3:R3"/>
    <mergeCell ref="M10:O10"/>
    <mergeCell ref="M11:O11"/>
    <mergeCell ref="M14:O14"/>
    <mergeCell ref="J15:J19"/>
    <mergeCell ref="H20:H24"/>
    <mergeCell ref="I20:I24"/>
    <mergeCell ref="J20:J24"/>
    <mergeCell ref="A20:A24"/>
    <mergeCell ref="A28:C28"/>
    <mergeCell ref="M3:O4"/>
    <mergeCell ref="G15:G19"/>
    <mergeCell ref="M13:O13"/>
    <mergeCell ref="G20:G24"/>
    <mergeCell ref="I5:I9"/>
    <mergeCell ref="J5:J9"/>
    <mergeCell ref="G5:G9"/>
    <mergeCell ref="M5:O5"/>
    <mergeCell ref="H10:H14"/>
    <mergeCell ref="M12:O12"/>
    <mergeCell ref="M6:O6"/>
    <mergeCell ref="M7:O7"/>
    <mergeCell ref="D27:R27"/>
    <mergeCell ref="M8:O8"/>
    <mergeCell ref="H5:H9"/>
    <mergeCell ref="D30:R30"/>
    <mergeCell ref="D29:R29"/>
    <mergeCell ref="D28:R28"/>
    <mergeCell ref="A5:A9"/>
    <mergeCell ref="A10:A14"/>
    <mergeCell ref="A15:A19"/>
    <mergeCell ref="A26:R26"/>
    <mergeCell ref="A27:C27"/>
    <mergeCell ref="G10:G14"/>
    <mergeCell ref="M15:O15"/>
    <mergeCell ref="I15:I19"/>
    <mergeCell ref="H15:H19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</mergeCells>
  <pageMargins left="0.7" right="0.7" top="0.75" bottom="0.75" header="0.3" footer="0.3"/>
  <pageSetup paperSize="9" orientation="portrait" r:id="rId1"/>
  <ignoredErrors>
    <ignoredError sqref="Q14:Q23 Q5:Q13 H5 H10 H15 H20" formulaRange="1"/>
    <ignoredError sqref="J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20C0-EE7A-4E86-B143-BB11C2D1AE62}">
  <dimension ref="A1"/>
  <sheetViews>
    <sheetView topLeftCell="A6" workbookViewId="0">
      <selection activeCell="F31" sqref="F3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B6DB-3752-445F-BB41-4D551CF7B292}">
  <dimension ref="A1:F9"/>
  <sheetViews>
    <sheetView topLeftCell="A2" zoomScaleNormal="100" workbookViewId="0">
      <selection activeCell="E3" sqref="E3"/>
    </sheetView>
  </sheetViews>
  <sheetFormatPr defaultRowHeight="14.4" x14ac:dyDescent="0.3"/>
  <cols>
    <col min="1" max="6" width="15.77734375" customWidth="1"/>
  </cols>
  <sheetData>
    <row r="1" spans="1:6" ht="64.95" customHeight="1" thickBot="1" x14ac:dyDescent="0.35">
      <c r="A1" s="255" t="s">
        <v>23</v>
      </c>
      <c r="B1" s="256"/>
      <c r="C1" s="256"/>
      <c r="D1" s="256"/>
      <c r="E1" s="256"/>
      <c r="F1" s="257"/>
    </row>
    <row r="2" spans="1:6" ht="64.95" customHeight="1" x14ac:dyDescent="0.3">
      <c r="A2" s="2" t="s">
        <v>56</v>
      </c>
      <c r="B2" s="3" t="s">
        <v>1</v>
      </c>
      <c r="C2" s="4" t="s">
        <v>2</v>
      </c>
      <c r="D2" s="3" t="s">
        <v>99</v>
      </c>
      <c r="E2" s="4" t="s">
        <v>103</v>
      </c>
      <c r="F2" s="5" t="s">
        <v>3</v>
      </c>
    </row>
    <row r="3" spans="1:6" ht="64.95" customHeight="1" x14ac:dyDescent="0.3">
      <c r="A3" s="79">
        <v>10</v>
      </c>
      <c r="B3" s="77">
        <v>1</v>
      </c>
      <c r="C3" s="7">
        <f>SUM(A3*B3)</f>
        <v>10</v>
      </c>
      <c r="D3" s="78">
        <v>37</v>
      </c>
      <c r="E3" s="6">
        <f>SUM(D3)/10</f>
        <v>3.7</v>
      </c>
      <c r="F3" s="8">
        <f>SUM(C3*D3)/10</f>
        <v>37</v>
      </c>
    </row>
    <row r="4" spans="1:6" ht="64.95" customHeight="1" x14ac:dyDescent="0.3">
      <c r="A4" s="275" t="s">
        <v>28</v>
      </c>
      <c r="B4" s="276"/>
      <c r="C4" s="277">
        <v>1332</v>
      </c>
      <c r="D4" s="278"/>
      <c r="E4" s="278"/>
      <c r="F4" s="279"/>
    </row>
    <row r="5" spans="1:6" ht="64.95" customHeight="1" x14ac:dyDescent="0.3">
      <c r="A5" s="258" t="s">
        <v>9</v>
      </c>
      <c r="B5" s="259"/>
      <c r="C5" s="260">
        <v>1</v>
      </c>
      <c r="D5" s="260"/>
      <c r="E5" s="260"/>
      <c r="F5" s="261"/>
    </row>
    <row r="6" spans="1:6" ht="64.95" customHeight="1" thickBot="1" x14ac:dyDescent="0.35">
      <c r="A6" s="271" t="s">
        <v>4</v>
      </c>
      <c r="B6" s="272"/>
      <c r="C6" s="273">
        <f>SUM(F3)*C5</f>
        <v>37</v>
      </c>
      <c r="D6" s="273"/>
      <c r="E6" s="273"/>
      <c r="F6" s="274"/>
    </row>
    <row r="7" spans="1:6" x14ac:dyDescent="0.3">
      <c r="A7" s="262" t="s">
        <v>8</v>
      </c>
      <c r="B7" s="263"/>
      <c r="C7" s="263"/>
      <c r="D7" s="263"/>
      <c r="E7" s="263"/>
      <c r="F7" s="264"/>
    </row>
    <row r="8" spans="1:6" ht="15" thickBot="1" x14ac:dyDescent="0.35">
      <c r="A8" s="265"/>
      <c r="B8" s="266"/>
      <c r="C8" s="266"/>
      <c r="D8" s="266"/>
      <c r="E8" s="266"/>
      <c r="F8" s="267"/>
    </row>
    <row r="9" spans="1:6" ht="15" thickBot="1" x14ac:dyDescent="0.35">
      <c r="A9" s="268" t="s">
        <v>102</v>
      </c>
      <c r="B9" s="269"/>
      <c r="C9" s="269"/>
      <c r="D9" s="269"/>
      <c r="E9" s="269"/>
      <c r="F9" s="270"/>
    </row>
  </sheetData>
  <mergeCells count="9">
    <mergeCell ref="A1:F1"/>
    <mergeCell ref="A5:B5"/>
    <mergeCell ref="C5:F5"/>
    <mergeCell ref="A7:F8"/>
    <mergeCell ref="A9:F9"/>
    <mergeCell ref="A6:B6"/>
    <mergeCell ref="C6:F6"/>
    <mergeCell ref="A4:B4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F4F4-2544-4489-8B47-406D863BE5D6}">
  <dimension ref="A1:D24"/>
  <sheetViews>
    <sheetView workbookViewId="0">
      <selection activeCell="A24" sqref="A24:D24"/>
    </sheetView>
  </sheetViews>
  <sheetFormatPr defaultRowHeight="14.4" x14ac:dyDescent="0.3"/>
  <cols>
    <col min="1" max="4" width="15.77734375" customWidth="1"/>
  </cols>
  <sheetData>
    <row r="1" spans="1:4" x14ac:dyDescent="0.3">
      <c r="A1" s="210" t="s">
        <v>13</v>
      </c>
      <c r="B1" s="87" t="s">
        <v>88</v>
      </c>
      <c r="C1" s="211" t="s">
        <v>89</v>
      </c>
      <c r="D1" s="233" t="s">
        <v>90</v>
      </c>
    </row>
    <row r="2" spans="1:4" ht="15" thickBot="1" x14ac:dyDescent="0.35">
      <c r="A2" s="280"/>
      <c r="B2" s="76">
        <v>1</v>
      </c>
      <c r="C2" s="281"/>
      <c r="D2" s="282"/>
    </row>
    <row r="3" spans="1:4" x14ac:dyDescent="0.3">
      <c r="A3" s="55">
        <v>1</v>
      </c>
      <c r="B3" s="56">
        <f>SUM(B2*A3)</f>
        <v>1</v>
      </c>
      <c r="C3" s="80">
        <v>37</v>
      </c>
      <c r="D3" s="57">
        <f>SUM(B3*C3)</f>
        <v>37</v>
      </c>
    </row>
    <row r="4" spans="1:4" x14ac:dyDescent="0.3">
      <c r="A4" s="58">
        <v>1.25</v>
      </c>
      <c r="B4" s="59">
        <f>SUM(B2*A4)</f>
        <v>1.25</v>
      </c>
      <c r="C4" s="81">
        <v>37</v>
      </c>
      <c r="D4" s="60">
        <f>SUM(B4*C4)</f>
        <v>46.25</v>
      </c>
    </row>
    <row r="5" spans="1:4" ht="15" thickBot="1" x14ac:dyDescent="0.35">
      <c r="A5" s="61">
        <v>1.5</v>
      </c>
      <c r="B5" s="62">
        <f>SUM(B2*A5)</f>
        <v>1.5</v>
      </c>
      <c r="C5" s="82">
        <v>37</v>
      </c>
      <c r="D5" s="63">
        <f>SUM(B5*C5)</f>
        <v>55.5</v>
      </c>
    </row>
    <row r="6" spans="1:4" ht="15" thickBot="1" x14ac:dyDescent="0.35">
      <c r="A6" s="64">
        <v>1.75</v>
      </c>
      <c r="B6" s="65">
        <f>SUM(B2*A6)</f>
        <v>1.75</v>
      </c>
      <c r="C6" s="83">
        <v>37</v>
      </c>
      <c r="D6" s="66">
        <f>SUM(B6*C6)</f>
        <v>64.75</v>
      </c>
    </row>
    <row r="7" spans="1:4" x14ac:dyDescent="0.3">
      <c r="A7" s="55">
        <v>2</v>
      </c>
      <c r="B7" s="56">
        <f>SUM(B2*A7)</f>
        <v>2</v>
      </c>
      <c r="C7" s="80">
        <v>37</v>
      </c>
      <c r="D7" s="57">
        <f t="shared" ref="D7:D21" si="0">SUM(B7*C7)</f>
        <v>74</v>
      </c>
    </row>
    <row r="8" spans="1:4" x14ac:dyDescent="0.3">
      <c r="A8" s="58">
        <v>2.25</v>
      </c>
      <c r="B8" s="59">
        <f>SUM(B2*A8)</f>
        <v>2.25</v>
      </c>
      <c r="C8" s="81">
        <v>37</v>
      </c>
      <c r="D8" s="60">
        <f t="shared" si="0"/>
        <v>83.25</v>
      </c>
    </row>
    <row r="9" spans="1:4" ht="15" thickBot="1" x14ac:dyDescent="0.35">
      <c r="A9" s="61">
        <v>2.5</v>
      </c>
      <c r="B9" s="62">
        <f>SUM(B2*A9)</f>
        <v>2.5</v>
      </c>
      <c r="C9" s="82">
        <v>37</v>
      </c>
      <c r="D9" s="63">
        <f t="shared" si="0"/>
        <v>92.5</v>
      </c>
    </row>
    <row r="10" spans="1:4" ht="15" thickBot="1" x14ac:dyDescent="0.35">
      <c r="A10" s="67">
        <v>2.75</v>
      </c>
      <c r="B10" s="68">
        <f>SUM(B2*A10)</f>
        <v>2.75</v>
      </c>
      <c r="C10" s="83">
        <v>37</v>
      </c>
      <c r="D10" s="69">
        <f t="shared" si="0"/>
        <v>101.75</v>
      </c>
    </row>
    <row r="11" spans="1:4" x14ac:dyDescent="0.3">
      <c r="A11" s="55">
        <v>3</v>
      </c>
      <c r="B11" s="56">
        <f>SUM(B2*A11)</f>
        <v>3</v>
      </c>
      <c r="C11" s="80">
        <v>37</v>
      </c>
      <c r="D11" s="57">
        <f t="shared" si="0"/>
        <v>111</v>
      </c>
    </row>
    <row r="12" spans="1:4" x14ac:dyDescent="0.3">
      <c r="A12" s="58">
        <v>3.25</v>
      </c>
      <c r="B12" s="59">
        <f>SUM(B2*A12)</f>
        <v>3.25</v>
      </c>
      <c r="C12" s="81">
        <v>37</v>
      </c>
      <c r="D12" s="60">
        <f t="shared" si="0"/>
        <v>120.25</v>
      </c>
    </row>
    <row r="13" spans="1:4" ht="15" thickBot="1" x14ac:dyDescent="0.35">
      <c r="A13" s="61">
        <v>3.5</v>
      </c>
      <c r="B13" s="62">
        <f>SUM(B2*A13)</f>
        <v>3.5</v>
      </c>
      <c r="C13" s="82">
        <v>37</v>
      </c>
      <c r="D13" s="63">
        <f t="shared" si="0"/>
        <v>129.5</v>
      </c>
    </row>
    <row r="14" spans="1:4" ht="15" thickBot="1" x14ac:dyDescent="0.35">
      <c r="A14" s="70">
        <v>3.75</v>
      </c>
      <c r="B14" s="71">
        <f>SUM(B2*A14)</f>
        <v>3.75</v>
      </c>
      <c r="C14" s="83">
        <v>37</v>
      </c>
      <c r="D14" s="72">
        <f t="shared" si="0"/>
        <v>138.75</v>
      </c>
    </row>
    <row r="15" spans="1:4" x14ac:dyDescent="0.3">
      <c r="A15" s="55">
        <v>4</v>
      </c>
      <c r="B15" s="56">
        <f>SUM(B2*A15)</f>
        <v>4</v>
      </c>
      <c r="C15" s="80">
        <v>37</v>
      </c>
      <c r="D15" s="57">
        <f t="shared" si="0"/>
        <v>148</v>
      </c>
    </row>
    <row r="16" spans="1:4" x14ac:dyDescent="0.3">
      <c r="A16" s="58">
        <v>4.25</v>
      </c>
      <c r="B16" s="59">
        <f>SUM(B2*A16)</f>
        <v>4.25</v>
      </c>
      <c r="C16" s="81">
        <v>37</v>
      </c>
      <c r="D16" s="60">
        <f t="shared" si="0"/>
        <v>157.25</v>
      </c>
    </row>
    <row r="17" spans="1:4" x14ac:dyDescent="0.3">
      <c r="A17" s="58">
        <v>4.5</v>
      </c>
      <c r="B17" s="59">
        <f>SUM(B2*A17)</f>
        <v>4.5</v>
      </c>
      <c r="C17" s="81">
        <v>37</v>
      </c>
      <c r="D17" s="60">
        <f t="shared" si="0"/>
        <v>166.5</v>
      </c>
    </row>
    <row r="18" spans="1:4" x14ac:dyDescent="0.3">
      <c r="A18" s="58">
        <v>4.75</v>
      </c>
      <c r="B18" s="59">
        <f>SUM(B2*A18)</f>
        <v>4.75</v>
      </c>
      <c r="C18" s="81">
        <v>37</v>
      </c>
      <c r="D18" s="60">
        <f t="shared" si="0"/>
        <v>175.75</v>
      </c>
    </row>
    <row r="19" spans="1:4" x14ac:dyDescent="0.3">
      <c r="A19" s="58">
        <v>5</v>
      </c>
      <c r="B19" s="59">
        <f>SUM(B2*A19)</f>
        <v>5</v>
      </c>
      <c r="C19" s="81">
        <v>37</v>
      </c>
      <c r="D19" s="60">
        <f t="shared" si="0"/>
        <v>185</v>
      </c>
    </row>
    <row r="20" spans="1:4" x14ac:dyDescent="0.3">
      <c r="A20" s="58">
        <v>5.25</v>
      </c>
      <c r="B20" s="59">
        <f>SUM(B2*A20)</f>
        <v>5.25</v>
      </c>
      <c r="C20" s="81">
        <v>37</v>
      </c>
      <c r="D20" s="60">
        <f t="shared" si="0"/>
        <v>194.25</v>
      </c>
    </row>
    <row r="21" spans="1:4" ht="15" thickBot="1" x14ac:dyDescent="0.35">
      <c r="A21" s="73">
        <v>5.5</v>
      </c>
      <c r="B21" s="74">
        <f>SUM(B2*A21)</f>
        <v>5.5</v>
      </c>
      <c r="C21" s="84">
        <v>37</v>
      </c>
      <c r="D21" s="75">
        <f t="shared" si="0"/>
        <v>203.5</v>
      </c>
    </row>
    <row r="22" spans="1:4" x14ac:dyDescent="0.3">
      <c r="A22" s="262" t="s">
        <v>8</v>
      </c>
      <c r="B22" s="263"/>
      <c r="C22" s="263"/>
      <c r="D22" s="264"/>
    </row>
    <row r="23" spans="1:4" ht="15" thickBot="1" x14ac:dyDescent="0.35">
      <c r="A23" s="265"/>
      <c r="B23" s="266"/>
      <c r="C23" s="266"/>
      <c r="D23" s="267"/>
    </row>
    <row r="24" spans="1:4" ht="15" thickBot="1" x14ac:dyDescent="0.35">
      <c r="A24" s="268" t="s">
        <v>101</v>
      </c>
      <c r="B24" s="269"/>
      <c r="C24" s="269"/>
      <c r="D24" s="270"/>
    </row>
  </sheetData>
  <mergeCells count="5">
    <mergeCell ref="A1:A2"/>
    <mergeCell ref="C1:C2"/>
    <mergeCell ref="D1:D2"/>
    <mergeCell ref="A22:D23"/>
    <mergeCell ref="A24:D2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MM (4 týždne)</vt:lpstr>
      <vt:lpstr>Základný graf</vt:lpstr>
      <vt:lpstr>Vzorec</vt:lpstr>
      <vt:lpstr>Objemy a hodnoty (ceny) za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</dc:creator>
  <cp:lastModifiedBy>Vladimír Beszédes</cp:lastModifiedBy>
  <dcterms:created xsi:type="dcterms:W3CDTF">2020-03-31T13:31:34Z</dcterms:created>
  <dcterms:modified xsi:type="dcterms:W3CDTF">2021-01-04T11:24:43Z</dcterms:modified>
</cp:coreProperties>
</file>